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69ada254f4c33fd/Dokumenter/NOA/NOA 2025/"/>
    </mc:Choice>
  </mc:AlternateContent>
  <xr:revisionPtr revIDLastSave="5" documentId="8_{6B2EA81C-E1B8-403E-AAD4-3334976C49DD}" xr6:coauthVersionLast="47" xr6:coauthVersionMax="47" xr10:uidLastSave="{28778497-C468-45FB-9478-A21CE989DBA0}"/>
  <bookViews>
    <workbookView xWindow="-108" yWindow="-108" windowWidth="23256" windowHeight="12456" tabRatio="720" activeTab="3" xr2:uid="{00000000-000D-0000-FFFF-FFFF00000000}"/>
  </bookViews>
  <sheets>
    <sheet name="NOA-balanse 2025" sheetId="10" r:id="rId1"/>
    <sheet name="NOA resultat 2025" sheetId="34" r:id="rId2"/>
    <sheet name="Noter til regnskapet 2025" sheetId="9" r:id="rId3"/>
    <sheet name="Prosjekter 2025" sheetId="5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54" l="1"/>
  <c r="F20" i="54"/>
  <c r="L21" i="54"/>
  <c r="D19" i="54"/>
  <c r="F33" i="34"/>
  <c r="E19" i="54"/>
  <c r="L19" i="54"/>
  <c r="B31" i="34"/>
  <c r="C31" i="34"/>
  <c r="B13" i="34"/>
  <c r="D69" i="9"/>
  <c r="F13" i="34" l="1"/>
  <c r="D114" i="9" l="1"/>
  <c r="D101" i="9"/>
  <c r="D55" i="9"/>
  <c r="D49" i="9"/>
  <c r="Q19" i="54"/>
  <c r="F19" i="54"/>
  <c r="I19" i="54"/>
  <c r="J19" i="54"/>
  <c r="N19" i="54"/>
  <c r="C19" i="54"/>
  <c r="G6" i="54" l="1"/>
  <c r="H6" i="54" s="1"/>
  <c r="G7" i="54"/>
  <c r="H7" i="54" s="1"/>
  <c r="G8" i="54"/>
  <c r="H8" i="54" s="1"/>
  <c r="G9" i="54"/>
  <c r="H9" i="54" s="1"/>
  <c r="G10" i="54"/>
  <c r="H10" i="54" s="1"/>
  <c r="G11" i="54"/>
  <c r="H11" i="54" s="1"/>
  <c r="G12" i="54"/>
  <c r="H12" i="54" s="1"/>
  <c r="G13" i="54"/>
  <c r="H13" i="54" s="1"/>
  <c r="G14" i="54"/>
  <c r="H14" i="54" s="1"/>
  <c r="G15" i="54"/>
  <c r="H15" i="54" s="1"/>
  <c r="G16" i="54"/>
  <c r="H16" i="54" s="1"/>
  <c r="G17" i="54"/>
  <c r="H17" i="54" s="1"/>
  <c r="G18" i="54"/>
  <c r="H18" i="54" s="1"/>
  <c r="G5" i="54"/>
  <c r="D22" i="9"/>
  <c r="D32" i="9"/>
  <c r="D27" i="10"/>
  <c r="E27" i="10"/>
  <c r="D127" i="9"/>
  <c r="D145" i="9"/>
  <c r="D31" i="34"/>
  <c r="D26" i="34"/>
  <c r="B26" i="34"/>
  <c r="H5" i="54" l="1"/>
  <c r="H19" i="54" s="1"/>
  <c r="G19" i="54"/>
  <c r="K10" i="54"/>
  <c r="P10" i="54" s="1"/>
  <c r="R10" i="54" s="1"/>
  <c r="M10" i="54"/>
  <c r="O10" i="54" s="1"/>
  <c r="K17" i="54"/>
  <c r="P17" i="54" s="1"/>
  <c r="R17" i="54" s="1"/>
  <c r="M17" i="54"/>
  <c r="O17" i="54" s="1"/>
  <c r="K9" i="54"/>
  <c r="P9" i="54" s="1"/>
  <c r="R9" i="54" s="1"/>
  <c r="M9" i="54"/>
  <c r="O9" i="54" s="1"/>
  <c r="K12" i="54"/>
  <c r="P12" i="54" s="1"/>
  <c r="R12" i="54" s="1"/>
  <c r="M12" i="54"/>
  <c r="O12" i="54" s="1"/>
  <c r="K11" i="54"/>
  <c r="P11" i="54" s="1"/>
  <c r="R11" i="54" s="1"/>
  <c r="M11" i="54"/>
  <c r="O11" i="54" s="1"/>
  <c r="K16" i="54"/>
  <c r="P16" i="54" s="1"/>
  <c r="R16" i="54" s="1"/>
  <c r="M16" i="54"/>
  <c r="O16" i="54" s="1"/>
  <c r="K8" i="54"/>
  <c r="P8" i="54" s="1"/>
  <c r="R8" i="54" s="1"/>
  <c r="M8" i="54"/>
  <c r="O8" i="54" s="1"/>
  <c r="K18" i="54"/>
  <c r="P18" i="54" s="1"/>
  <c r="R18" i="54" s="1"/>
  <c r="M18" i="54"/>
  <c r="O18" i="54" s="1"/>
  <c r="K15" i="54"/>
  <c r="P15" i="54" s="1"/>
  <c r="R15" i="54" s="1"/>
  <c r="M15" i="54"/>
  <c r="O15" i="54" s="1"/>
  <c r="K7" i="54"/>
  <c r="P7" i="54" s="1"/>
  <c r="R7" i="54" s="1"/>
  <c r="M7" i="54"/>
  <c r="O7" i="54" s="1"/>
  <c r="K14" i="54"/>
  <c r="P14" i="54" s="1"/>
  <c r="R14" i="54" s="1"/>
  <c r="M14" i="54"/>
  <c r="O14" i="54" s="1"/>
  <c r="K6" i="54"/>
  <c r="P6" i="54" s="1"/>
  <c r="R6" i="54" s="1"/>
  <c r="M6" i="54"/>
  <c r="O6" i="54" s="1"/>
  <c r="K13" i="54"/>
  <c r="P13" i="54" s="1"/>
  <c r="R13" i="54" s="1"/>
  <c r="M13" i="54"/>
  <c r="O13" i="54" s="1"/>
  <c r="D108" i="9"/>
  <c r="M5" i="54" l="1"/>
  <c r="K5" i="54"/>
  <c r="G13" i="34"/>
  <c r="H13" i="34"/>
  <c r="D13" i="34"/>
  <c r="K19" i="54" l="1"/>
  <c r="P5" i="54"/>
  <c r="M19" i="54"/>
  <c r="O5" i="54"/>
  <c r="O19" i="54" s="1"/>
  <c r="D38" i="9"/>
  <c r="R5" i="54" l="1"/>
  <c r="R19" i="54" s="1"/>
  <c r="P19" i="54"/>
  <c r="F27" i="10"/>
  <c r="G31" i="34" l="1"/>
  <c r="H31" i="34"/>
  <c r="F31" i="34"/>
  <c r="D140" i="9"/>
  <c r="H26" i="34"/>
  <c r="G26" i="34"/>
  <c r="F26" i="34"/>
  <c r="F27" i="34" l="1"/>
  <c r="G27" i="34"/>
  <c r="G33" i="34" s="1"/>
  <c r="H27" i="34"/>
  <c r="H33" i="34" s="1"/>
  <c r="D27" i="34"/>
  <c r="D33" i="34" s="1"/>
  <c r="B27" i="34" l="1"/>
  <c r="B33" i="34" s="1"/>
  <c r="D86" i="9"/>
  <c r="D82" i="9" l="1"/>
  <c r="F16" i="10" l="1"/>
  <c r="F8" i="10"/>
  <c r="F11" i="10" s="1"/>
  <c r="D8" i="10"/>
  <c r="D11" i="10" s="1"/>
  <c r="F29" i="10" l="1"/>
  <c r="D16" i="10" l="1"/>
  <c r="D29" i="10" s="1"/>
</calcChain>
</file>

<file path=xl/sharedStrings.xml><?xml version="1.0" encoding="utf-8"?>
<sst xmlns="http://schemas.openxmlformats.org/spreadsheetml/2006/main" count="273" uniqueCount="250">
  <si>
    <t>Eiendeler</t>
  </si>
  <si>
    <t>Kasse</t>
  </si>
  <si>
    <t>sum</t>
  </si>
  <si>
    <t>Gjeld</t>
  </si>
  <si>
    <t>Avsatt feriepenger</t>
  </si>
  <si>
    <t>Avsatt arb.g.avg. på feriepenger</t>
  </si>
  <si>
    <t>Egenkapital</t>
  </si>
  <si>
    <t>Sum gjeld og egenkapital</t>
  </si>
  <si>
    <t xml:space="preserve">   ("prosjekt NOA")</t>
  </si>
  <si>
    <t>Inntekter</t>
  </si>
  <si>
    <t>Salgsinntekter</t>
  </si>
  <si>
    <t>Kontingentandeler NNV</t>
  </si>
  <si>
    <t>Finansinntekter</t>
  </si>
  <si>
    <t>Utgifter</t>
  </si>
  <si>
    <t>Grevlingen</t>
  </si>
  <si>
    <t>Finanskostnader</t>
  </si>
  <si>
    <t>budsjett</t>
  </si>
  <si>
    <t>Balanse pr. 31.12</t>
  </si>
  <si>
    <t>Konto 1280 05 02347</t>
  </si>
  <si>
    <t>Konto 1280 60 90113</t>
  </si>
  <si>
    <t>Debitorer utestående salg</t>
  </si>
  <si>
    <t>Debitorer diverse</t>
  </si>
  <si>
    <t>Skyldig arbeidsgiveravgift</t>
  </si>
  <si>
    <t>Noter til regnskapet</t>
  </si>
  <si>
    <t>Lønn/honorarer inkl. sos.utg.</t>
  </si>
  <si>
    <t>sum egenkapital</t>
  </si>
  <si>
    <t>Fordringer</t>
  </si>
  <si>
    <t>sum fordringer</t>
  </si>
  <si>
    <t>sum gjeld</t>
  </si>
  <si>
    <t>Bankinnskudd</t>
  </si>
  <si>
    <t>note</t>
  </si>
  <si>
    <t>noter</t>
  </si>
  <si>
    <t>4</t>
  </si>
  <si>
    <t>Prosjekt:</t>
  </si>
  <si>
    <t>Sum utgifter</t>
  </si>
  <si>
    <t>5</t>
  </si>
  <si>
    <t>Konto 1280 60 71976 (skattetrekk-konto)</t>
  </si>
  <si>
    <t>7</t>
  </si>
  <si>
    <t>Kontorkostnader</t>
  </si>
  <si>
    <t>Skogprosjekt</t>
  </si>
  <si>
    <t>Markaopplevelser</t>
  </si>
  <si>
    <t>Salgsutgifter</t>
  </si>
  <si>
    <t>Private bidrag</t>
  </si>
  <si>
    <t>6</t>
  </si>
  <si>
    <t>8</t>
  </si>
  <si>
    <t>9</t>
  </si>
  <si>
    <t>Multifunksjonsmaskin (kopi, printer…)</t>
  </si>
  <si>
    <t>Kontorkostnader (inkludert posten diverse)</t>
  </si>
  <si>
    <t>Tillaging av kalender</t>
  </si>
  <si>
    <t>Prosjekter - over- og underskudd</t>
  </si>
  <si>
    <t>Debitorer (utenom salg)</t>
  </si>
  <si>
    <t>Kreditorer</t>
  </si>
  <si>
    <t xml:space="preserve">Skattetrekk </t>
  </si>
  <si>
    <t>Oslo kommune - driftstilskudd</t>
  </si>
  <si>
    <t>samlet oversikt</t>
  </si>
  <si>
    <t xml:space="preserve">  </t>
  </si>
  <si>
    <t>Offentlige bidrag - driftstilskudd</t>
  </si>
  <si>
    <t>Salgsinntekter (brutto)</t>
  </si>
  <si>
    <t>sum alle</t>
  </si>
  <si>
    <t>Andre inntekter</t>
  </si>
  <si>
    <t>Fakturert kontorhold (prosjekter)</t>
  </si>
  <si>
    <t>Annet salg</t>
  </si>
  <si>
    <t>Fakt.lønn</t>
  </si>
  <si>
    <t>Andre kontorutgifter</t>
  </si>
  <si>
    <t>Kontor</t>
  </si>
  <si>
    <t>Aktivitetsstøtte Oslo</t>
  </si>
  <si>
    <t>Porto</t>
  </si>
  <si>
    <t>Abonn. Litteratur</t>
  </si>
  <si>
    <t>Tele- og datatrafikk</t>
  </si>
  <si>
    <t xml:space="preserve"> </t>
  </si>
  <si>
    <t>Porto utsending kalender - anslått</t>
  </si>
  <si>
    <t>Porto utsending av bøker og andre varer - anslått</t>
  </si>
  <si>
    <t>Søppelrydding</t>
  </si>
  <si>
    <t>Samlet plan marka</t>
  </si>
  <si>
    <t>Konto 9820 42 88682 (OBOS)</t>
  </si>
  <si>
    <t>Informasjonstiltak</t>
  </si>
  <si>
    <t>11</t>
  </si>
  <si>
    <t>Salg av Eventyrskogboka</t>
  </si>
  <si>
    <t>Salg av Nytt skogbruk!</t>
  </si>
  <si>
    <t>Salg av Grønne tekster</t>
  </si>
  <si>
    <t>Kjøp av bøker - videresalg</t>
  </si>
  <si>
    <t>Østmarkavern</t>
  </si>
  <si>
    <t>resultat</t>
  </si>
  <si>
    <t xml:space="preserve">Grasrotandel Norsk Tipping </t>
  </si>
  <si>
    <t>Se egen side.</t>
  </si>
  <si>
    <t>Lønnskostnader og honorarar til daglig leder og styre</t>
  </si>
  <si>
    <t>Bruttolønn</t>
  </si>
  <si>
    <t>Pensjonskostnader (etter fratrekk av egenandel)</t>
  </si>
  <si>
    <t>Arbeidsgiveravgift</t>
  </si>
  <si>
    <t>Yrkesskadeforsikring</t>
  </si>
  <si>
    <t>Refusjon sykepenger</t>
  </si>
  <si>
    <t>Refusjon lønnstilskudd fra NAV</t>
  </si>
  <si>
    <t>Revisor</t>
  </si>
  <si>
    <t>Utgift til pensjonsordning</t>
  </si>
  <si>
    <t>Fordringer og gjeld</t>
  </si>
  <si>
    <t>Alle fordringer og gjeld behandles som kortsiktig så lenge løpetiden er 12 måneder eller kortere.</t>
  </si>
  <si>
    <t>Skatter og skattekostnad.</t>
  </si>
  <si>
    <t>I utgangspunktet er NOA ikke skattepliktig for den virksomheten som drives i dag.</t>
  </si>
  <si>
    <t>Netto finansresultat</t>
  </si>
  <si>
    <t>Driftsresultat</t>
  </si>
  <si>
    <t xml:space="preserve">NOA har to pensjonsordninger for de ansatte. Den ene ordningen er en ytelsespensjon som nå er lukket. </t>
  </si>
  <si>
    <t>Begge ordninger tilfredsstiller kravene når det gjelder obligatorisk tjenestepensjon.</t>
  </si>
  <si>
    <t/>
  </si>
  <si>
    <t>Konto 1280 30 52784</t>
  </si>
  <si>
    <t>Salg Tanumboka</t>
  </si>
  <si>
    <t>Salg av Artsmangfold</t>
  </si>
  <si>
    <t>Salg av Naturglede</t>
  </si>
  <si>
    <t>Salg av Slåtteeng</t>
  </si>
  <si>
    <t>Styret inkludert styreleder</t>
  </si>
  <si>
    <t>Disponibelt for prosjektene</t>
  </si>
  <si>
    <t>Offentlige bidrag / driftstilskudd</t>
  </si>
  <si>
    <t>Andre utgifter inkl. drift av Søndre Sandås</t>
  </si>
  <si>
    <t>(500 000)</t>
  </si>
  <si>
    <t>Annet</t>
  </si>
  <si>
    <t>Frønsvollen</t>
  </si>
  <si>
    <t>Skogarbeid</t>
  </si>
  <si>
    <t>Forsikring (ikke bygning - føres på drift Søndre Sandås)</t>
  </si>
  <si>
    <t>Drift av Søndre Sandås</t>
  </si>
  <si>
    <t>Dataprogrammer - lisenser eksl.  egen post kommunikasjon</t>
  </si>
  <si>
    <t>Andre utgifter</t>
  </si>
  <si>
    <t>Frønsvollen - inntekstført avsetning</t>
  </si>
  <si>
    <t>Frønsvollen - salg og overnatting</t>
  </si>
  <si>
    <t xml:space="preserve">Alle ansatte er nå tilknyttet en tilskuddsordning. </t>
  </si>
  <si>
    <t xml:space="preserve">Prosjektutgifter utover lønn </t>
  </si>
  <si>
    <t xml:space="preserve">    Strøm</t>
  </si>
  <si>
    <t>Avsatt Frønsvollen</t>
  </si>
  <si>
    <t>Inntektsført til dekning av prosjektkostnader (inkl. NOAs dekning av underskudd)</t>
  </si>
  <si>
    <t>Kreditor lønn</t>
  </si>
  <si>
    <t>Akershus fylkeskommune</t>
  </si>
  <si>
    <t>(63 951)</t>
  </si>
  <si>
    <t>(3 000)</t>
  </si>
  <si>
    <t>Det er en aktiv deltager, som er flyttet til den andre ordningen i 2023.</t>
  </si>
  <si>
    <t>Vervekampanje</t>
  </si>
  <si>
    <t>Resultat</t>
  </si>
  <si>
    <t>Friluftsakt.Akershus</t>
  </si>
  <si>
    <t>Skogturer</t>
  </si>
  <si>
    <t>Møtelåven</t>
  </si>
  <si>
    <t>Nærnaturskolen</t>
  </si>
  <si>
    <t>avsluttes</t>
  </si>
  <si>
    <t>Prosjektunderskudd dekket av NOA</t>
  </si>
  <si>
    <t xml:space="preserve">Prosjektoverskudd til NOA </t>
  </si>
  <si>
    <t>Inntektsført fra avsetning Frønsvollen</t>
  </si>
  <si>
    <t xml:space="preserve">    Renhold og Biovac </t>
  </si>
  <si>
    <t xml:space="preserve">    Vedlikehold mv. </t>
  </si>
  <si>
    <t>NATURVERNFORBUNDET I OSLO OG AKERSHUS - REGNSKAP 2025</t>
  </si>
  <si>
    <t>NATURVERNFORBUNDET I OSLO OG AKERSHUS  - RESULTATREGNSKAP 2025</t>
  </si>
  <si>
    <t>NATURVERNFORBUNDET I OSLO OG AKERSHUS   REGNSKAP 2025</t>
  </si>
  <si>
    <t>(2024)</t>
  </si>
  <si>
    <t>(172 968)</t>
  </si>
  <si>
    <t>(72 994)</t>
  </si>
  <si>
    <t>(28 268)</t>
  </si>
  <si>
    <t>(65 813)</t>
  </si>
  <si>
    <t>(575 961</t>
  </si>
  <si>
    <t>(214 104)</t>
  </si>
  <si>
    <t>(48 073)</t>
  </si>
  <si>
    <t>0</t>
  </si>
  <si>
    <t>(7 456)</t>
  </si>
  <si>
    <t xml:space="preserve">(179 412) </t>
  </si>
  <si>
    <t>MVA-kompensasjon - mottatt januar 2026</t>
  </si>
  <si>
    <t>(226 392)</t>
  </si>
  <si>
    <t>(13 718)</t>
  </si>
  <si>
    <t>(5 229)</t>
  </si>
  <si>
    <t>(4 323)</t>
  </si>
  <si>
    <t>(2 196)</t>
  </si>
  <si>
    <t>(11 573)</t>
  </si>
  <si>
    <t>(10 658)</t>
  </si>
  <si>
    <t>(1 102)</t>
  </si>
  <si>
    <t>(892)</t>
  </si>
  <si>
    <t>Resultat 2025</t>
  </si>
  <si>
    <t>Egenkapital 31.12.2025</t>
  </si>
  <si>
    <t>(16 000)</t>
  </si>
  <si>
    <t>(13 764)</t>
  </si>
  <si>
    <t>(19 392)</t>
  </si>
  <si>
    <t>(32 980)</t>
  </si>
  <si>
    <t>(42 306)</t>
  </si>
  <si>
    <t>(9 947)</t>
  </si>
  <si>
    <t>(14 688)</t>
  </si>
  <si>
    <t>(75 154)</t>
  </si>
  <si>
    <t>(1 150)</t>
  </si>
  <si>
    <t>(37 408)</t>
  </si>
  <si>
    <t>(49 844)</t>
  </si>
  <si>
    <t>(258 840)</t>
  </si>
  <si>
    <t>(36 780)</t>
  </si>
  <si>
    <t>(9 214)</t>
  </si>
  <si>
    <t>(26 272)</t>
  </si>
  <si>
    <t>(26 960)</t>
  </si>
  <si>
    <t>(4 167 668)</t>
  </si>
  <si>
    <t>(522 172)</t>
  </si>
  <si>
    <t>(364 176)</t>
  </si>
  <si>
    <t>(14 401)</t>
  </si>
  <si>
    <t>(698 703)</t>
  </si>
  <si>
    <t>(-2 106)</t>
  </si>
  <si>
    <t>(52 750)</t>
  </si>
  <si>
    <t>(-176 362)</t>
  </si>
  <si>
    <t xml:space="preserve">Totalt antall lønnede årsverk i NOA er ca 7,3 fordelt på 13 personer. </t>
  </si>
  <si>
    <t>(39 000)</t>
  </si>
  <si>
    <t>(819 000)</t>
  </si>
  <si>
    <t>Lønn inkl. opparbeidede feriepenger og arbeidsgiveravgift</t>
  </si>
  <si>
    <r>
      <rPr>
        <b/>
        <sz val="10"/>
        <rFont val="Arial"/>
        <family val="2"/>
      </rPr>
      <t xml:space="preserve">Håkon Eide Gundersen var </t>
    </r>
    <r>
      <rPr>
        <sz val="10"/>
        <rFont val="Arial"/>
        <family val="2"/>
      </rPr>
      <t>daglig leder januar - oktober i 100 % stilling.</t>
    </r>
  </si>
  <si>
    <r>
      <rPr>
        <b/>
        <sz val="10"/>
        <rFont val="Arial"/>
        <family val="2"/>
      </rPr>
      <t xml:space="preserve">Vilde  Haugsnes </t>
    </r>
    <r>
      <rPr>
        <sz val="10"/>
        <rFont val="Arial"/>
        <family val="2"/>
      </rPr>
      <t>var daglig leder november - desember i 100 % stilling.</t>
    </r>
  </si>
  <si>
    <t>Naturfilosofisk seminar</t>
  </si>
  <si>
    <t>Kjøp av datutstyr</t>
  </si>
  <si>
    <t>-</t>
  </si>
  <si>
    <t>Opparbeidede feriepenger i 2025</t>
  </si>
  <si>
    <t>Andre personalkostnader</t>
  </si>
  <si>
    <t>.</t>
  </si>
  <si>
    <t>Salg Dikt fra Marka og hjertet</t>
  </si>
  <si>
    <t>Konto 1280 30 52784 (DNB)</t>
  </si>
  <si>
    <t>Oslo kommune: Lokalleie Søndre Sandås  2026</t>
  </si>
  <si>
    <t>NNV: MVA-kompensasjon mottatt 2026</t>
  </si>
  <si>
    <t>NNV: bidrag skogarbeid 2025 mottatt 2026</t>
  </si>
  <si>
    <t xml:space="preserve">Oslo Kommune: bidrag til klesbyttedag P 3 </t>
  </si>
  <si>
    <t>Bydel Alna: tur Gransletta barnehage P 40</t>
  </si>
  <si>
    <t>NNV: støtte til friluftslivets år 2025</t>
  </si>
  <si>
    <t>NNV: støtte til naturglede 2025</t>
  </si>
  <si>
    <t>NNV: refusjon arbeid med redd Oslofjorden P 60</t>
  </si>
  <si>
    <t>Helt hjem: utsending av Grevlingen</t>
  </si>
  <si>
    <t>Norsk biologforening - kursavgift 2025</t>
  </si>
  <si>
    <t>NNV pensjonsregning for 2025</t>
  </si>
  <si>
    <t>Salg av kalender *</t>
  </si>
  <si>
    <t>* Salg av kalender inkluderer ikke salgsoppgjør mottatt 2026 slik det har vært gjort tidliigere. Dette utgjør 15 - 20 000 kroner.</t>
  </si>
  <si>
    <t>Bidrag fra prosjekt 25 Skogarbeid til Naturfilosofisk seminar</t>
  </si>
  <si>
    <t>NOA PROSJEKTER 2025</t>
  </si>
  <si>
    <t>per 31.12.2025</t>
  </si>
  <si>
    <t>Mottatt 2025        Ikke inntektsført</t>
  </si>
  <si>
    <t>Redd Oslofjorden</t>
  </si>
  <si>
    <t>Formidling S.Sandås</t>
  </si>
  <si>
    <t>Viriks legat</t>
  </si>
  <si>
    <t>Naturskogstiftelsen</t>
  </si>
  <si>
    <t>Underskudd dekket inn av ikke inntektsført</t>
  </si>
  <si>
    <t>Underskudd dekkes av NOA</t>
  </si>
  <si>
    <t>Disponibelt før avslutnining av prosjekt</t>
  </si>
  <si>
    <t>Disponibelt for prosjekter per 1.1.2026</t>
  </si>
  <si>
    <t>Resultat 2025 (kontroll)</t>
  </si>
  <si>
    <t>Disponibelt for prosjekter per 1.1.2025</t>
  </si>
  <si>
    <t>sum disponibelt (Ikke inntektsført minus underskudd)</t>
  </si>
  <si>
    <t>Resultat etter inntektsføring av ikke inntektsført</t>
  </si>
  <si>
    <t>Ikke inntektsført til NOA ved avslutning av prosjekt</t>
  </si>
  <si>
    <t>Egenkapital 31.12.2026</t>
  </si>
  <si>
    <t>Miraculix for skogarbeid 2025</t>
  </si>
  <si>
    <t>Kagge for skogarbeid 2025</t>
  </si>
  <si>
    <t>Christiania skiklubb for strøm Frønsvollen 2026</t>
  </si>
  <si>
    <t>GK ventilasjon  service desember 2025</t>
  </si>
  <si>
    <t>GK ventilasjon hovedavtale 2025</t>
  </si>
  <si>
    <t>Aurskog Høland kommune (støtte oppstartsmøte)</t>
  </si>
  <si>
    <t>Annet til NOA</t>
  </si>
  <si>
    <t>Prosjektinntekter (se note 11)</t>
  </si>
  <si>
    <t>Leie av lokaler</t>
  </si>
  <si>
    <t>Transport og reise (bare prosjekt NOA)</t>
  </si>
  <si>
    <t>Prosjektene er internfakturert  for lønn med tilhørende kostnader; totalt ca kr 3 266 000 For de fleste av lønnskostnadene er det i tillegg fakturert for kontorhold tilsvarende 8 % av lønn, totalt ca kr 260 000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</si>
</sst>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#,##0.00_ ;[Red]\-#,##0.00\ "/>
    <numFmt numFmtId="167" formatCode="0.00_ ;[Red]\-0.00\ 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0" fontId="1" fillId="0" borderId="0" xfId="0" applyFont="1"/>
    <xf numFmtId="4" fontId="0" fillId="0" borderId="0" xfId="0" applyNumberFormat="1"/>
    <xf numFmtId="3" fontId="0" fillId="0" borderId="0" xfId="0" applyNumberFormat="1"/>
    <xf numFmtId="0" fontId="0" fillId="0" borderId="1" xfId="0" applyBorder="1"/>
    <xf numFmtId="4" fontId="0" fillId="0" borderId="2" xfId="0" applyNumberFormat="1" applyBorder="1"/>
    <xf numFmtId="4" fontId="0" fillId="0" borderId="1" xfId="0" applyNumberFormat="1" applyBorder="1"/>
    <xf numFmtId="0" fontId="1" fillId="0" borderId="1" xfId="0" applyFont="1" applyBorder="1"/>
    <xf numFmtId="0" fontId="4" fillId="0" borderId="0" xfId="0" applyFont="1"/>
    <xf numFmtId="4" fontId="0" fillId="0" borderId="0" xfId="0" applyNumberFormat="1" applyAlignment="1">
      <alignment horizontal="right"/>
    </xf>
    <xf numFmtId="0" fontId="0" fillId="0" borderId="3" xfId="0" applyBorder="1"/>
    <xf numFmtId="4" fontId="0" fillId="0" borderId="3" xfId="0" applyNumberFormat="1" applyBorder="1" applyAlignment="1">
      <alignment horizontal="right"/>
    </xf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4" fillId="0" borderId="5" xfId="0" applyFont="1" applyBorder="1" applyAlignment="1">
      <alignment horizontal="center"/>
    </xf>
    <xf numFmtId="0" fontId="0" fillId="0" borderId="2" xfId="0" applyBorder="1"/>
    <xf numFmtId="0" fontId="4" fillId="0" borderId="2" xfId="0" applyFont="1" applyBorder="1"/>
    <xf numFmtId="0" fontId="5" fillId="0" borderId="0" xfId="0" applyFont="1"/>
    <xf numFmtId="4" fontId="1" fillId="0" borderId="0" xfId="0" applyNumberFormat="1" applyFont="1"/>
    <xf numFmtId="0" fontId="6" fillId="0" borderId="5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/>
    <xf numFmtId="4" fontId="0" fillId="0" borderId="4" xfId="0" applyNumberFormat="1" applyBorder="1"/>
    <xf numFmtId="3" fontId="0" fillId="0" borderId="0" xfId="0" applyNumberForma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0" fillId="0" borderId="0" xfId="1" applyNumberFormat="1" applyFont="1"/>
    <xf numFmtId="164" fontId="4" fillId="0" borderId="0" xfId="1" applyNumberFormat="1" applyFont="1"/>
    <xf numFmtId="164" fontId="0" fillId="0" borderId="1" xfId="1" applyNumberFormat="1" applyFont="1" applyBorder="1"/>
    <xf numFmtId="164" fontId="0" fillId="0" borderId="0" xfId="1" applyNumberFormat="1" applyFont="1" applyBorder="1"/>
    <xf numFmtId="164" fontId="0" fillId="0" borderId="0" xfId="1" applyNumberFormat="1" applyFont="1" applyFill="1"/>
    <xf numFmtId="164" fontId="0" fillId="0" borderId="3" xfId="1" applyNumberFormat="1" applyFont="1" applyBorder="1"/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left"/>
    </xf>
    <xf numFmtId="164" fontId="0" fillId="0" borderId="0" xfId="1" applyNumberFormat="1" applyFont="1" applyFill="1" applyAlignment="1">
      <alignment horizontal="center"/>
    </xf>
    <xf numFmtId="164" fontId="6" fillId="0" borderId="0" xfId="1" applyNumberFormat="1" applyFont="1" applyAlignment="1">
      <alignment horizontal="center"/>
    </xf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 applyBorder="1" applyAlignment="1">
      <alignment horizontal="center"/>
    </xf>
    <xf numFmtId="164" fontId="0" fillId="0" borderId="1" xfId="1" applyNumberFormat="1" applyFont="1" applyFill="1" applyBorder="1"/>
    <xf numFmtId="164" fontId="6" fillId="0" borderId="1" xfId="1" applyNumberFormat="1" applyFont="1" applyBorder="1" applyAlignment="1">
      <alignment horizontal="center"/>
    </xf>
    <xf numFmtId="164" fontId="0" fillId="0" borderId="2" xfId="1" applyNumberFormat="1" applyFont="1" applyFill="1" applyBorder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3" fontId="0" fillId="0" borderId="0" xfId="1" applyFont="1" applyFill="1"/>
    <xf numFmtId="43" fontId="0" fillId="0" borderId="3" xfId="1" applyFont="1" applyFill="1" applyBorder="1"/>
    <xf numFmtId="43" fontId="0" fillId="0" borderId="0" xfId="1" applyFont="1" applyFill="1" applyBorder="1"/>
    <xf numFmtId="43" fontId="0" fillId="0" borderId="1" xfId="1" applyFont="1" applyFill="1" applyBorder="1"/>
    <xf numFmtId="0" fontId="0" fillId="0" borderId="0" xfId="0" applyAlignment="1">
      <alignment horizontal="left"/>
    </xf>
    <xf numFmtId="0" fontId="6" fillId="0" borderId="0" xfId="0" quotePrefix="1" applyFont="1"/>
    <xf numFmtId="164" fontId="6" fillId="0" borderId="0" xfId="1" applyNumberFormat="1" applyFont="1" applyBorder="1" applyAlignment="1">
      <alignment horizontal="center"/>
    </xf>
    <xf numFmtId="0" fontId="11" fillId="0" borderId="0" xfId="0" applyFont="1"/>
    <xf numFmtId="1" fontId="0" fillId="0" borderId="0" xfId="0" applyNumberFormat="1"/>
    <xf numFmtId="3" fontId="4" fillId="0" borderId="0" xfId="0" applyNumberFormat="1" applyFont="1"/>
    <xf numFmtId="164" fontId="0" fillId="0" borderId="0" xfId="0" applyNumberFormat="1"/>
    <xf numFmtId="0" fontId="2" fillId="0" borderId="0" xfId="0" applyFont="1" applyAlignment="1">
      <alignment wrapText="1"/>
    </xf>
    <xf numFmtId="3" fontId="6" fillId="0" borderId="1" xfId="0" applyNumberFormat="1" applyFont="1" applyBorder="1" applyAlignment="1">
      <alignment horizontal="right"/>
    </xf>
    <xf numFmtId="0" fontId="2" fillId="0" borderId="0" xfId="0" applyFont="1"/>
    <xf numFmtId="164" fontId="0" fillId="0" borderId="3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3" fontId="0" fillId="0" borderId="0" xfId="0" applyNumberFormat="1"/>
    <xf numFmtId="165" fontId="0" fillId="0" borderId="0" xfId="0" applyNumberFormat="1"/>
    <xf numFmtId="3" fontId="6" fillId="0" borderId="0" xfId="0" applyNumberFormat="1" applyFont="1"/>
    <xf numFmtId="43" fontId="0" fillId="0" borderId="2" xfId="1" applyFont="1" applyBorder="1"/>
    <xf numFmtId="0" fontId="1" fillId="0" borderId="0" xfId="0" applyFont="1" applyAlignment="1">
      <alignment wrapText="1"/>
    </xf>
    <xf numFmtId="9" fontId="0" fillId="0" borderId="0" xfId="0" applyNumberFormat="1"/>
    <xf numFmtId="166" fontId="0" fillId="0" borderId="6" xfId="1" applyNumberFormat="1" applyFont="1" applyBorder="1"/>
    <xf numFmtId="166" fontId="0" fillId="0" borderId="0" xfId="1" applyNumberFormat="1" applyFont="1"/>
    <xf numFmtId="166" fontId="0" fillId="0" borderId="8" xfId="1" applyNumberFormat="1" applyFont="1" applyBorder="1"/>
    <xf numFmtId="166" fontId="0" fillId="0" borderId="10" xfId="1" applyNumberFormat="1" applyFont="1" applyBorder="1"/>
    <xf numFmtId="166" fontId="0" fillId="0" borderId="1" xfId="1" applyNumberFormat="1" applyFont="1" applyBorder="1"/>
    <xf numFmtId="3" fontId="0" fillId="0" borderId="0" xfId="0" quotePrefix="1" applyNumberFormat="1"/>
    <xf numFmtId="166" fontId="0" fillId="0" borderId="0" xfId="0" applyNumberFormat="1"/>
    <xf numFmtId="49" fontId="7" fillId="0" borderId="0" xfId="0" applyNumberFormat="1" applyFont="1" applyAlignment="1">
      <alignment horizontal="right"/>
    </xf>
    <xf numFmtId="49" fontId="13" fillId="0" borderId="0" xfId="0" applyNumberFormat="1" applyFont="1" applyAlignment="1">
      <alignment horizontal="right"/>
    </xf>
    <xf numFmtId="0" fontId="6" fillId="0" borderId="1" xfId="0" applyFont="1" applyBorder="1" applyAlignment="1">
      <alignment wrapText="1"/>
    </xf>
    <xf numFmtId="3" fontId="0" fillId="0" borderId="1" xfId="0" applyNumberFormat="1" applyBorder="1"/>
    <xf numFmtId="3" fontId="0" fillId="0" borderId="2" xfId="0" applyNumberFormat="1" applyBorder="1"/>
    <xf numFmtId="0" fontId="2" fillId="0" borderId="0" xfId="0" applyFont="1" applyAlignment="1">
      <alignment vertical="top" wrapText="1"/>
    </xf>
    <xf numFmtId="49" fontId="7" fillId="0" borderId="0" xfId="0" applyNumberFormat="1" applyFont="1" applyAlignment="1">
      <alignment horizontal="right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3" fontId="12" fillId="0" borderId="0" xfId="0" applyNumberFormat="1" applyFont="1"/>
    <xf numFmtId="4" fontId="14" fillId="0" borderId="0" xfId="0" applyNumberFormat="1" applyFont="1"/>
    <xf numFmtId="0" fontId="2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167" fontId="0" fillId="0" borderId="0" xfId="0" applyNumberFormat="1"/>
    <xf numFmtId="166" fontId="0" fillId="0" borderId="7" xfId="1" applyNumberFormat="1" applyFont="1" applyBorder="1"/>
    <xf numFmtId="166" fontId="0" fillId="0" borderId="0" xfId="1" applyNumberFormat="1" applyFont="1" applyBorder="1"/>
    <xf numFmtId="166" fontId="0" fillId="0" borderId="9" xfId="1" applyNumberFormat="1" applyFont="1" applyBorder="1"/>
    <xf numFmtId="166" fontId="0" fillId="0" borderId="11" xfId="1" applyNumberFormat="1" applyFont="1" applyBorder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3" fontId="6" fillId="0" borderId="2" xfId="0" applyNumberFormat="1" applyFont="1" applyBorder="1"/>
    <xf numFmtId="4" fontId="6" fillId="0" borderId="2" xfId="0" applyNumberFormat="1" applyFont="1" applyBorder="1"/>
    <xf numFmtId="164" fontId="2" fillId="0" borderId="0" xfId="1" applyNumberFormat="1" applyFont="1" applyFill="1"/>
    <xf numFmtId="3" fontId="2" fillId="0" borderId="0" xfId="0" applyNumberFormat="1" applyFont="1"/>
    <xf numFmtId="166" fontId="0" fillId="0" borderId="8" xfId="1" applyNumberFormat="1" applyFont="1" applyFill="1" applyBorder="1"/>
    <xf numFmtId="166" fontId="0" fillId="0" borderId="0" xfId="1" applyNumberFormat="1" applyFont="1" applyFill="1"/>
    <xf numFmtId="166" fontId="0" fillId="0" borderId="7" xfId="1" applyNumberFormat="1" applyFont="1" applyFill="1" applyBorder="1"/>
    <xf numFmtId="166" fontId="0" fillId="0" borderId="6" xfId="1" applyNumberFormat="1" applyFont="1" applyFill="1" applyBorder="1"/>
    <xf numFmtId="166" fontId="0" fillId="0" borderId="0" xfId="1" applyNumberFormat="1" applyFont="1" applyFill="1" applyBorder="1"/>
    <xf numFmtId="43" fontId="0" fillId="0" borderId="2" xfId="1" applyFont="1" applyFill="1" applyBorder="1"/>
  </cellXfs>
  <cellStyles count="4">
    <cellStyle name="Komma" xfId="1" builtinId="3"/>
    <cellStyle name="Komma 2" xfId="3" xr:uid="{0CC67688-1269-462A-9DF0-F9C6C71F3CDD}"/>
    <cellStyle name="Normal" xfId="0" builtinId="0"/>
    <cellStyle name="Normal 2" xfId="2" xr:uid="{94C77D8D-3184-49DB-AD64-0D2342F3C02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zoomScaleNormal="100" workbookViewId="0">
      <selection activeCell="D16" sqref="D16"/>
    </sheetView>
  </sheetViews>
  <sheetFormatPr baseColWidth="10" defaultRowHeight="13.2" x14ac:dyDescent="0.25"/>
  <cols>
    <col min="1" max="1" width="7.33203125" customWidth="1"/>
    <col min="2" max="2" width="18.44140625" customWidth="1"/>
    <col min="3" max="3" width="11.6640625" bestFit="1" customWidth="1"/>
    <col min="4" max="4" width="12.33203125" bestFit="1" customWidth="1"/>
    <col min="5" max="5" width="6.6640625" customWidth="1"/>
    <col min="6" max="6" width="11.6640625" bestFit="1" customWidth="1"/>
    <col min="8" max="8" width="11.6640625" bestFit="1" customWidth="1"/>
  </cols>
  <sheetData>
    <row r="1" spans="1:6" ht="15.6" x14ac:dyDescent="0.3">
      <c r="A1" s="1" t="s">
        <v>144</v>
      </c>
    </row>
    <row r="2" spans="1:6" ht="6.75" customHeight="1" x14ac:dyDescent="0.25"/>
    <row r="3" spans="1:6" ht="13.8" thickBot="1" x14ac:dyDescent="0.3">
      <c r="A3" s="14" t="s">
        <v>17</v>
      </c>
      <c r="B3" s="15"/>
      <c r="C3" s="15"/>
      <c r="D3" s="16">
        <v>2025</v>
      </c>
      <c r="E3" s="21" t="s">
        <v>30</v>
      </c>
      <c r="F3" s="16">
        <v>2024</v>
      </c>
    </row>
    <row r="4" spans="1:6" x14ac:dyDescent="0.25">
      <c r="A4" s="19" t="s">
        <v>0</v>
      </c>
      <c r="C4" s="3"/>
      <c r="D4" s="10"/>
      <c r="E4" s="10"/>
      <c r="F4" s="10"/>
    </row>
    <row r="5" spans="1:6" x14ac:dyDescent="0.25">
      <c r="A5" s="9" t="s">
        <v>26</v>
      </c>
      <c r="C5" s="3"/>
      <c r="D5" s="10"/>
      <c r="E5" s="10"/>
      <c r="F5" s="10"/>
    </row>
    <row r="6" spans="1:6" x14ac:dyDescent="0.25">
      <c r="A6" t="s">
        <v>20</v>
      </c>
      <c r="C6" s="3"/>
      <c r="D6" s="3">
        <v>0</v>
      </c>
      <c r="E6" s="25" t="s">
        <v>69</v>
      </c>
      <c r="F6" s="3">
        <v>35000</v>
      </c>
    </row>
    <row r="7" spans="1:6" x14ac:dyDescent="0.25">
      <c r="A7" s="5" t="s">
        <v>21</v>
      </c>
      <c r="B7" s="5"/>
      <c r="C7" s="7"/>
      <c r="D7" s="10">
        <v>765174.7</v>
      </c>
      <c r="E7" s="54">
        <v>1</v>
      </c>
      <c r="F7" s="10">
        <v>864723.08</v>
      </c>
    </row>
    <row r="8" spans="1:6" x14ac:dyDescent="0.25">
      <c r="B8" s="11" t="s">
        <v>27</v>
      </c>
      <c r="C8" s="12"/>
      <c r="D8" s="12">
        <f>SUM(D6:D7)</f>
        <v>765174.7</v>
      </c>
      <c r="E8" s="55"/>
      <c r="F8" s="12">
        <f>SUM(F6:F7)</f>
        <v>899723.08</v>
      </c>
    </row>
    <row r="9" spans="1:6" x14ac:dyDescent="0.25">
      <c r="A9" t="s">
        <v>29</v>
      </c>
      <c r="C9" s="3"/>
      <c r="D9" s="3">
        <v>3874789.14</v>
      </c>
      <c r="E9" s="25">
        <v>2</v>
      </c>
      <c r="F9" s="3">
        <v>2822550.39</v>
      </c>
    </row>
    <row r="10" spans="1:6" x14ac:dyDescent="0.25">
      <c r="A10" t="s">
        <v>1</v>
      </c>
      <c r="C10" s="3"/>
      <c r="D10" s="3">
        <v>3328</v>
      </c>
      <c r="E10" s="25"/>
      <c r="F10" s="3">
        <v>3446</v>
      </c>
    </row>
    <row r="11" spans="1:6" x14ac:dyDescent="0.25">
      <c r="A11" s="11" t="s">
        <v>2</v>
      </c>
      <c r="B11" s="11"/>
      <c r="C11" s="12"/>
      <c r="D11" s="12">
        <f>SUM(D8:D10)</f>
        <v>4643291.84</v>
      </c>
      <c r="E11" s="55"/>
      <c r="F11" s="12">
        <f>SUM(F8:F10)</f>
        <v>3725719.47</v>
      </c>
    </row>
    <row r="12" spans="1:6" ht="13.8" thickBot="1" x14ac:dyDescent="0.3">
      <c r="A12" s="13"/>
      <c r="B12" s="13"/>
      <c r="C12" s="24"/>
      <c r="D12" s="58"/>
      <c r="E12" s="56"/>
      <c r="F12" s="58"/>
    </row>
    <row r="13" spans="1:6" x14ac:dyDescent="0.25">
      <c r="C13" s="3"/>
      <c r="D13" s="10"/>
      <c r="E13" s="25"/>
      <c r="F13" s="10"/>
    </row>
    <row r="14" spans="1:6" x14ac:dyDescent="0.25">
      <c r="A14" s="19" t="s">
        <v>6</v>
      </c>
      <c r="C14" s="3"/>
      <c r="D14" s="10"/>
      <c r="E14" s="25"/>
      <c r="F14" s="10"/>
    </row>
    <row r="15" spans="1:6" x14ac:dyDescent="0.25">
      <c r="A15" s="5" t="s">
        <v>6</v>
      </c>
      <c r="B15" s="5"/>
      <c r="C15" s="7"/>
      <c r="D15" s="59">
        <v>1010636.15</v>
      </c>
      <c r="E15" s="4">
        <v>3</v>
      </c>
      <c r="F15" s="59">
        <v>1014537.95</v>
      </c>
    </row>
    <row r="16" spans="1:6" x14ac:dyDescent="0.25">
      <c r="A16" s="11" t="s">
        <v>25</v>
      </c>
      <c r="B16" s="11"/>
      <c r="C16" s="12"/>
      <c r="D16" s="12">
        <f>SUM(D15:D15)</f>
        <v>1010636.15</v>
      </c>
      <c r="E16" s="55"/>
      <c r="F16" s="12">
        <f>SUM(F15:F15)</f>
        <v>1014537.95</v>
      </c>
    </row>
    <row r="17" spans="1:9" x14ac:dyDescent="0.25">
      <c r="C17" s="3"/>
      <c r="D17" s="10"/>
      <c r="E17" s="25"/>
      <c r="F17" s="10"/>
    </row>
    <row r="18" spans="1:9" x14ac:dyDescent="0.25">
      <c r="A18" s="19" t="s">
        <v>3</v>
      </c>
      <c r="C18" s="3"/>
      <c r="D18" s="10"/>
      <c r="E18" s="25"/>
      <c r="F18" s="10"/>
    </row>
    <row r="19" spans="1:9" x14ac:dyDescent="0.25">
      <c r="A19" s="23" t="s">
        <v>51</v>
      </c>
      <c r="C19" s="3"/>
      <c r="D19" s="10">
        <v>134835.20000000001</v>
      </c>
      <c r="E19" s="25" t="s">
        <v>32</v>
      </c>
      <c r="F19" s="10">
        <v>294688.82</v>
      </c>
    </row>
    <row r="20" spans="1:9" x14ac:dyDescent="0.25">
      <c r="A20" s="74" t="s">
        <v>127</v>
      </c>
      <c r="C20" s="3"/>
      <c r="D20" s="10">
        <v>0</v>
      </c>
      <c r="E20" s="25"/>
      <c r="F20" s="10">
        <v>30</v>
      </c>
    </row>
    <row r="21" spans="1:9" x14ac:dyDescent="0.25">
      <c r="A21" t="s">
        <v>52</v>
      </c>
      <c r="C21" s="3"/>
      <c r="D21" s="10">
        <v>0</v>
      </c>
      <c r="E21" s="25"/>
      <c r="F21" s="10">
        <v>167877</v>
      </c>
    </row>
    <row r="22" spans="1:9" x14ac:dyDescent="0.25">
      <c r="A22" t="s">
        <v>22</v>
      </c>
      <c r="C22" s="3"/>
      <c r="D22" s="10">
        <v>0</v>
      </c>
      <c r="E22" s="25"/>
      <c r="F22" s="10">
        <v>122000</v>
      </c>
    </row>
    <row r="23" spans="1:9" x14ac:dyDescent="0.25">
      <c r="A23" t="s">
        <v>4</v>
      </c>
      <c r="C23" s="3"/>
      <c r="D23" s="10">
        <v>530228</v>
      </c>
      <c r="E23" s="25"/>
      <c r="F23" s="10">
        <v>507431</v>
      </c>
      <c r="I23" s="3"/>
    </row>
    <row r="24" spans="1:9" x14ac:dyDescent="0.25">
      <c r="A24" t="s">
        <v>5</v>
      </c>
      <c r="C24" s="3"/>
      <c r="D24" s="10">
        <v>74762</v>
      </c>
      <c r="E24" s="25"/>
      <c r="F24" s="10">
        <v>71547</v>
      </c>
    </row>
    <row r="25" spans="1:9" x14ac:dyDescent="0.25">
      <c r="A25" t="s">
        <v>125</v>
      </c>
      <c r="C25" s="3"/>
      <c r="D25" s="10">
        <v>49679.48</v>
      </c>
      <c r="E25" s="25"/>
      <c r="F25" s="10">
        <v>49679.48</v>
      </c>
    </row>
    <row r="26" spans="1:9" x14ac:dyDescent="0.25">
      <c r="A26" s="5" t="s">
        <v>109</v>
      </c>
      <c r="B26" s="5"/>
      <c r="C26" s="59"/>
      <c r="D26" s="59">
        <v>2843151.01</v>
      </c>
      <c r="E26" s="73" t="s">
        <v>76</v>
      </c>
      <c r="F26" s="59">
        <v>1497928.22</v>
      </c>
      <c r="H26" s="10"/>
    </row>
    <row r="27" spans="1:9" x14ac:dyDescent="0.25">
      <c r="A27" s="5" t="s">
        <v>28</v>
      </c>
      <c r="B27" s="5"/>
      <c r="C27" s="59"/>
      <c r="D27" s="59">
        <f t="shared" ref="D27:E27" si="0">SUM(D19:D26)</f>
        <v>3632655.6899999995</v>
      </c>
      <c r="E27" s="59">
        <f t="shared" si="0"/>
        <v>0</v>
      </c>
      <c r="F27" s="59">
        <f>SUM(F19:F26)</f>
        <v>2711181.52</v>
      </c>
    </row>
    <row r="28" spans="1:9" x14ac:dyDescent="0.25">
      <c r="C28" s="3"/>
      <c r="D28" s="10"/>
      <c r="E28" s="25"/>
      <c r="F28" s="10"/>
    </row>
    <row r="29" spans="1:9" ht="13.8" thickBot="1" x14ac:dyDescent="0.3">
      <c r="A29" s="18" t="s">
        <v>7</v>
      </c>
      <c r="B29" s="17"/>
      <c r="C29" s="6"/>
      <c r="D29" s="60">
        <f>SUM(D27,D16)</f>
        <v>4643291.84</v>
      </c>
      <c r="E29" s="57"/>
      <c r="F29" s="60">
        <f>SUM(F27,F16)</f>
        <v>3725719.4699999997</v>
      </c>
    </row>
    <row r="30" spans="1:9" ht="21" customHeight="1" thickTop="1" x14ac:dyDescent="0.25"/>
    <row r="32" spans="1:9" x14ac:dyDescent="0.25">
      <c r="D32" s="3"/>
    </row>
    <row r="33" spans="2:6" x14ac:dyDescent="0.25">
      <c r="B33" s="3"/>
    </row>
    <row r="34" spans="2:6" x14ac:dyDescent="0.25">
      <c r="B34" s="3"/>
      <c r="D34" s="10"/>
      <c r="E34" s="10"/>
      <c r="F34" s="10"/>
    </row>
    <row r="35" spans="2:6" x14ac:dyDescent="0.25">
      <c r="B35" s="3"/>
      <c r="D35" s="10"/>
      <c r="E35" s="10"/>
      <c r="F35" s="10"/>
    </row>
    <row r="36" spans="2:6" x14ac:dyDescent="0.25">
      <c r="D36" s="10"/>
      <c r="E36" s="10"/>
      <c r="F36" s="10"/>
    </row>
    <row r="37" spans="2:6" x14ac:dyDescent="0.25">
      <c r="D37" s="10"/>
      <c r="E37" s="10"/>
      <c r="F37" s="10"/>
    </row>
    <row r="38" spans="2:6" x14ac:dyDescent="0.25">
      <c r="B38" s="3"/>
      <c r="D38" s="10"/>
      <c r="E38" s="10"/>
      <c r="F38" s="10"/>
    </row>
    <row r="39" spans="2:6" x14ac:dyDescent="0.25">
      <c r="D39" s="10"/>
      <c r="E39" s="10"/>
      <c r="F39" s="10"/>
    </row>
    <row r="40" spans="2:6" x14ac:dyDescent="0.25">
      <c r="D40" s="10"/>
      <c r="E40" s="10"/>
      <c r="F40" s="10"/>
    </row>
    <row r="41" spans="2:6" x14ac:dyDescent="0.25">
      <c r="D41" s="10"/>
      <c r="E41" s="10"/>
      <c r="F41" s="10"/>
    </row>
    <row r="42" spans="2:6" x14ac:dyDescent="0.25">
      <c r="D42" s="10"/>
      <c r="E42" s="10"/>
      <c r="F42" s="10"/>
    </row>
    <row r="43" spans="2:6" x14ac:dyDescent="0.25">
      <c r="D43" s="10"/>
      <c r="E43" s="10"/>
      <c r="F43" s="10"/>
    </row>
    <row r="44" spans="2:6" x14ac:dyDescent="0.25">
      <c r="D44" s="10"/>
      <c r="E44" s="10"/>
      <c r="F44" s="10"/>
    </row>
    <row r="45" spans="2:6" x14ac:dyDescent="0.25">
      <c r="D45" s="10"/>
      <c r="E45" s="10"/>
      <c r="F45" s="10"/>
    </row>
    <row r="46" spans="2:6" x14ac:dyDescent="0.25">
      <c r="D46" s="10"/>
      <c r="E46" s="10"/>
      <c r="F46" s="10"/>
    </row>
    <row r="47" spans="2:6" x14ac:dyDescent="0.25">
      <c r="D47" s="10"/>
      <c r="E47" s="10"/>
      <c r="F47" s="10"/>
    </row>
    <row r="48" spans="2:6" x14ac:dyDescent="0.25">
      <c r="D48" s="10"/>
      <c r="E48" s="10"/>
      <c r="F48" s="10"/>
    </row>
    <row r="49" spans="4:6" x14ac:dyDescent="0.25">
      <c r="D49" s="10"/>
      <c r="E49" s="10"/>
      <c r="F49" s="10"/>
    </row>
    <row r="50" spans="4:6" x14ac:dyDescent="0.25">
      <c r="D50" s="10"/>
      <c r="E50" s="10"/>
      <c r="F50" s="10"/>
    </row>
    <row r="51" spans="4:6" x14ac:dyDescent="0.25">
      <c r="D51" s="10"/>
      <c r="E51" s="10"/>
      <c r="F51" s="10"/>
    </row>
    <row r="52" spans="4:6" x14ac:dyDescent="0.25">
      <c r="D52" s="10"/>
      <c r="E52" s="10"/>
      <c r="F52" s="10"/>
    </row>
    <row r="53" spans="4:6" x14ac:dyDescent="0.25">
      <c r="D53" s="10"/>
      <c r="E53" s="10"/>
      <c r="F53" s="10"/>
    </row>
    <row r="54" spans="4:6" x14ac:dyDescent="0.25">
      <c r="D54" s="10"/>
      <c r="E54" s="10"/>
      <c r="F54" s="10"/>
    </row>
    <row r="55" spans="4:6" x14ac:dyDescent="0.25">
      <c r="D55" s="10"/>
      <c r="E55" s="10"/>
      <c r="F55" s="10"/>
    </row>
    <row r="56" spans="4:6" x14ac:dyDescent="0.25">
      <c r="D56" s="10"/>
      <c r="E56" s="10"/>
      <c r="F56" s="10"/>
    </row>
  </sheetData>
  <phoneticPr fontId="0" type="noConversion"/>
  <pageMargins left="0.78740157499999996" right="0.78740157499999996" top="0.56000000000000005" bottom="0.71" header="0.5" footer="0.5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3F8D8-579B-4D48-9739-2A8919ACB9C5}">
  <dimension ref="A1:N46"/>
  <sheetViews>
    <sheetView topLeftCell="A13" workbookViewId="0">
      <selection activeCell="B13" sqref="B13"/>
    </sheetView>
  </sheetViews>
  <sheetFormatPr baseColWidth="10" defaultColWidth="9.109375" defaultRowHeight="13.2" x14ac:dyDescent="0.25"/>
  <cols>
    <col min="1" max="1" width="37.33203125" customWidth="1"/>
    <col min="2" max="2" width="13.33203125" style="34" customWidth="1"/>
    <col min="3" max="3" width="4.33203125" style="40" customWidth="1"/>
    <col min="4" max="4" width="13.44140625" style="34" customWidth="1"/>
    <col min="5" max="5" width="2.44140625" style="34" customWidth="1"/>
    <col min="6" max="6" width="11.44140625" style="34" customWidth="1"/>
    <col min="7" max="7" width="11.5546875" style="34" customWidth="1"/>
    <col min="8" max="8" width="11.33203125" style="34" customWidth="1"/>
    <col min="9" max="9" width="9.109375" style="34" customWidth="1"/>
    <col min="10" max="10" width="12.88671875" customWidth="1"/>
    <col min="11" max="11" width="18.5546875" customWidth="1"/>
    <col min="12" max="12" width="20.88671875" customWidth="1"/>
    <col min="13" max="13" width="9.109375" customWidth="1"/>
    <col min="14" max="14" width="10.5546875" customWidth="1"/>
  </cols>
  <sheetData>
    <row r="1" spans="1:14" ht="15.6" x14ac:dyDescent="0.3">
      <c r="A1" s="1" t="s">
        <v>145</v>
      </c>
    </row>
    <row r="2" spans="1:14" ht="4.8" customHeight="1" x14ac:dyDescent="0.25"/>
    <row r="3" spans="1:14" ht="15.6" x14ac:dyDescent="0.3">
      <c r="B3" s="53">
        <v>2025</v>
      </c>
      <c r="C3" s="45" t="s">
        <v>31</v>
      </c>
      <c r="D3" s="53">
        <v>2024</v>
      </c>
      <c r="E3" s="41"/>
      <c r="F3" s="53">
        <v>2025</v>
      </c>
      <c r="G3" s="52" t="s">
        <v>16</v>
      </c>
      <c r="H3" s="53">
        <v>2024</v>
      </c>
    </row>
    <row r="4" spans="1:14" x14ac:dyDescent="0.25">
      <c r="A4" s="5"/>
      <c r="B4" s="42"/>
      <c r="C4" s="42"/>
      <c r="D4" s="42"/>
      <c r="E4" s="42"/>
      <c r="F4" s="43" t="s">
        <v>8</v>
      </c>
      <c r="G4" s="43"/>
      <c r="H4" s="42"/>
    </row>
    <row r="5" spans="1:14" ht="18" customHeight="1" x14ac:dyDescent="0.25">
      <c r="A5" s="2" t="s">
        <v>9</v>
      </c>
      <c r="B5" s="61"/>
    </row>
    <row r="6" spans="1:14" x14ac:dyDescent="0.25">
      <c r="A6" t="s">
        <v>110</v>
      </c>
      <c r="B6" s="61">
        <v>682176</v>
      </c>
      <c r="C6" s="44" t="s">
        <v>35</v>
      </c>
      <c r="D6" s="38">
        <v>672968</v>
      </c>
      <c r="E6" s="38"/>
      <c r="F6" s="38">
        <v>682176</v>
      </c>
      <c r="G6" s="38">
        <v>678000</v>
      </c>
      <c r="H6" s="38">
        <v>672968</v>
      </c>
      <c r="N6" s="69"/>
    </row>
    <row r="7" spans="1:14" x14ac:dyDescent="0.25">
      <c r="A7" t="s">
        <v>10</v>
      </c>
      <c r="B7" s="61">
        <v>239140.14</v>
      </c>
      <c r="C7" s="44" t="s">
        <v>37</v>
      </c>
      <c r="D7" s="38">
        <v>276083.93</v>
      </c>
      <c r="E7" s="38"/>
      <c r="F7" s="38">
        <v>239140</v>
      </c>
      <c r="G7" s="38">
        <v>275000</v>
      </c>
      <c r="H7" s="38">
        <v>276084</v>
      </c>
      <c r="N7" s="69"/>
    </row>
    <row r="8" spans="1:14" x14ac:dyDescent="0.25">
      <c r="A8" t="s">
        <v>11</v>
      </c>
      <c r="B8" s="61">
        <v>1188244</v>
      </c>
      <c r="C8" s="44"/>
      <c r="D8" s="38">
        <v>1178741.1499999999</v>
      </c>
      <c r="E8" s="38"/>
      <c r="F8" s="38">
        <v>1188244</v>
      </c>
      <c r="G8" s="38">
        <v>1188000</v>
      </c>
      <c r="H8" s="38">
        <v>1178741</v>
      </c>
      <c r="N8" s="69"/>
    </row>
    <row r="9" spans="1:14" x14ac:dyDescent="0.25">
      <c r="A9" t="s">
        <v>59</v>
      </c>
      <c r="B9" s="61">
        <v>1860121.03</v>
      </c>
      <c r="C9" s="44" t="s">
        <v>43</v>
      </c>
      <c r="D9" s="38">
        <v>1647081.11</v>
      </c>
      <c r="E9" s="38"/>
      <c r="F9" s="113">
        <v>1566816</v>
      </c>
      <c r="G9" s="38">
        <v>1180000</v>
      </c>
      <c r="H9" s="38">
        <v>1647081</v>
      </c>
      <c r="N9" s="69"/>
    </row>
    <row r="10" spans="1:14" x14ac:dyDescent="0.25">
      <c r="A10" t="s">
        <v>140</v>
      </c>
      <c r="B10" s="61">
        <v>1369</v>
      </c>
      <c r="C10" s="44"/>
      <c r="D10" s="38">
        <v>325531.78999999998</v>
      </c>
      <c r="E10" s="38"/>
      <c r="F10" s="38">
        <v>1369</v>
      </c>
      <c r="G10" s="38"/>
      <c r="H10" s="38">
        <v>325532</v>
      </c>
      <c r="N10" s="69"/>
    </row>
    <row r="11" spans="1:14" x14ac:dyDescent="0.25">
      <c r="A11" t="s">
        <v>141</v>
      </c>
      <c r="B11" s="61"/>
      <c r="C11" s="44"/>
      <c r="D11" s="38">
        <v>100000</v>
      </c>
      <c r="E11" s="38"/>
      <c r="F11" s="38">
        <v>0</v>
      </c>
      <c r="G11" s="38"/>
      <c r="H11" s="38">
        <v>100000</v>
      </c>
      <c r="N11" s="69"/>
    </row>
    <row r="12" spans="1:14" ht="28.2" customHeight="1" x14ac:dyDescent="0.25">
      <c r="A12" s="72" t="s">
        <v>126</v>
      </c>
      <c r="B12" s="61">
        <v>5626005.9800000004</v>
      </c>
      <c r="C12" s="44">
        <v>11</v>
      </c>
      <c r="D12" s="38">
        <v>3803047.92</v>
      </c>
      <c r="F12" s="38">
        <v>0</v>
      </c>
      <c r="G12" s="38"/>
      <c r="H12" s="38"/>
      <c r="J12" s="4"/>
      <c r="K12" s="4"/>
      <c r="N12" s="69"/>
    </row>
    <row r="13" spans="1:14" x14ac:dyDescent="0.25">
      <c r="A13" s="2" t="s">
        <v>2</v>
      </c>
      <c r="B13" s="62">
        <f>SUM(B6:B12)</f>
        <v>9597056.1500000004</v>
      </c>
      <c r="C13" s="75"/>
      <c r="D13" s="39">
        <f>SUM(D6:D12)</f>
        <v>8003453.9000000004</v>
      </c>
      <c r="F13" s="39">
        <f>SUM(F6:F12)</f>
        <v>3677745</v>
      </c>
      <c r="G13" s="39">
        <f>SUM(G6:G12)</f>
        <v>3321000</v>
      </c>
      <c r="H13" s="39">
        <f>SUM(H6:H12)</f>
        <v>4200406</v>
      </c>
      <c r="J13" s="77"/>
      <c r="N13" s="69"/>
    </row>
    <row r="14" spans="1:14" x14ac:dyDescent="0.25">
      <c r="B14" s="61"/>
      <c r="G14" s="38"/>
      <c r="J14" s="78"/>
    </row>
    <row r="15" spans="1:14" x14ac:dyDescent="0.25">
      <c r="B15" s="63"/>
      <c r="C15" s="48"/>
      <c r="D15" s="37"/>
      <c r="E15" s="37"/>
      <c r="F15" s="37"/>
      <c r="G15" s="47"/>
      <c r="H15" s="37"/>
    </row>
    <row r="16" spans="1:14" x14ac:dyDescent="0.25">
      <c r="A16" s="2" t="s">
        <v>13</v>
      </c>
      <c r="B16" s="61"/>
      <c r="G16" s="38"/>
      <c r="L16" s="3"/>
    </row>
    <row r="17" spans="1:14" x14ac:dyDescent="0.25">
      <c r="A17" t="s">
        <v>24</v>
      </c>
      <c r="B17" s="61">
        <v>5763750.6500000004</v>
      </c>
      <c r="C17" s="45">
        <v>10</v>
      </c>
      <c r="D17" s="38">
        <v>5641401.8300000001</v>
      </c>
      <c r="F17" s="34">
        <v>2476769</v>
      </c>
      <c r="G17" s="34">
        <v>2300000</v>
      </c>
      <c r="H17" s="34">
        <v>2637713</v>
      </c>
      <c r="J17" s="4"/>
    </row>
    <row r="18" spans="1:14" x14ac:dyDescent="0.25">
      <c r="A18" t="s">
        <v>14</v>
      </c>
      <c r="B18" s="61">
        <v>394888.86</v>
      </c>
      <c r="D18" s="38">
        <v>458594.14</v>
      </c>
      <c r="F18" s="34">
        <v>394889</v>
      </c>
      <c r="G18" s="34">
        <v>350000</v>
      </c>
      <c r="H18" s="34">
        <v>458594</v>
      </c>
    </row>
    <row r="19" spans="1:14" x14ac:dyDescent="0.25">
      <c r="A19" t="s">
        <v>41</v>
      </c>
      <c r="B19" s="61">
        <v>78922</v>
      </c>
      <c r="C19" s="40" t="s">
        <v>37</v>
      </c>
      <c r="D19" s="38">
        <v>65712.899999999994</v>
      </c>
      <c r="F19" s="34">
        <v>78922</v>
      </c>
      <c r="G19" s="34">
        <v>70000</v>
      </c>
      <c r="H19" s="34">
        <v>65713</v>
      </c>
    </row>
    <row r="20" spans="1:14" x14ac:dyDescent="0.25">
      <c r="A20" t="s">
        <v>38</v>
      </c>
      <c r="B20" s="61">
        <v>265226.71999999997</v>
      </c>
      <c r="C20" s="45" t="s">
        <v>44</v>
      </c>
      <c r="D20" s="38">
        <v>208230.15</v>
      </c>
      <c r="F20" s="34">
        <v>265227</v>
      </c>
      <c r="G20" s="34">
        <v>240000</v>
      </c>
      <c r="H20" s="34">
        <v>208230</v>
      </c>
      <c r="L20" s="3"/>
      <c r="N20" s="3"/>
    </row>
    <row r="21" spans="1:14" x14ac:dyDescent="0.25">
      <c r="A21" t="s">
        <v>75</v>
      </c>
      <c r="B21" s="61">
        <v>74733.41</v>
      </c>
      <c r="D21" s="38">
        <v>86841.07</v>
      </c>
      <c r="F21" s="34">
        <v>74733</v>
      </c>
      <c r="G21" s="34">
        <v>100000</v>
      </c>
      <c r="H21" s="34">
        <v>86841</v>
      </c>
      <c r="L21" s="3"/>
      <c r="N21" s="3"/>
    </row>
    <row r="22" spans="1:14" x14ac:dyDescent="0.25">
      <c r="A22" s="74" t="s">
        <v>248</v>
      </c>
      <c r="B22" s="61">
        <v>28199.1</v>
      </c>
      <c r="D22" s="38">
        <v>54989.75</v>
      </c>
      <c r="F22" s="34">
        <v>28199</v>
      </c>
      <c r="G22" s="34">
        <v>25000</v>
      </c>
      <c r="H22" s="34">
        <v>54990</v>
      </c>
      <c r="L22" s="3"/>
      <c r="N22" s="3"/>
    </row>
    <row r="23" spans="1:14" x14ac:dyDescent="0.25">
      <c r="A23" t="s">
        <v>111</v>
      </c>
      <c r="B23" s="61">
        <v>477478.7</v>
      </c>
      <c r="C23" s="45" t="s">
        <v>45</v>
      </c>
      <c r="D23" s="38">
        <v>945317.9</v>
      </c>
      <c r="F23" s="38">
        <v>477479</v>
      </c>
      <c r="G23" s="38">
        <v>315000</v>
      </c>
      <c r="H23" s="38">
        <v>945318</v>
      </c>
      <c r="K23" s="77"/>
      <c r="L23" s="4"/>
    </row>
    <row r="24" spans="1:14" x14ac:dyDescent="0.25">
      <c r="A24" s="74" t="s">
        <v>139</v>
      </c>
      <c r="B24" s="63">
        <v>48481.85</v>
      </c>
      <c r="C24" s="67">
        <v>11</v>
      </c>
      <c r="D24" s="47">
        <v>135629.04999999999</v>
      </c>
      <c r="E24" s="37"/>
      <c r="F24" s="47">
        <v>48482</v>
      </c>
      <c r="G24" s="47">
        <v>0</v>
      </c>
      <c r="H24" s="47">
        <v>135629</v>
      </c>
      <c r="L24" s="4"/>
    </row>
    <row r="25" spans="1:14" x14ac:dyDescent="0.25">
      <c r="A25" s="74" t="s">
        <v>123</v>
      </c>
      <c r="B25" s="64">
        <v>2632329.7400000002</v>
      </c>
      <c r="C25" s="50" t="s">
        <v>76</v>
      </c>
      <c r="D25" s="49">
        <v>799358.92</v>
      </c>
      <c r="E25" s="37"/>
      <c r="F25" s="49">
        <v>0</v>
      </c>
      <c r="G25" s="49">
        <v>0</v>
      </c>
      <c r="H25" s="36"/>
      <c r="K25" s="3"/>
    </row>
    <row r="26" spans="1:14" x14ac:dyDescent="0.25">
      <c r="A26" s="2" t="s">
        <v>2</v>
      </c>
      <c r="B26" s="64">
        <f>SUM(B17:B25)</f>
        <v>9764011.0300000012</v>
      </c>
      <c r="C26" s="76"/>
      <c r="D26" s="36">
        <f>SUM(D17:D25)</f>
        <v>8396075.7100000009</v>
      </c>
      <c r="F26" s="36">
        <f>SUM(F17:F25)</f>
        <v>3844700</v>
      </c>
      <c r="G26" s="49">
        <f>SUM(G17:G25)</f>
        <v>3400000</v>
      </c>
      <c r="H26" s="36">
        <f>SUM(H17:H25)</f>
        <v>4593028</v>
      </c>
    </row>
    <row r="27" spans="1:14" x14ac:dyDescent="0.25">
      <c r="A27" t="s">
        <v>99</v>
      </c>
      <c r="B27" s="62">
        <f>+B13-B26</f>
        <v>-166954.88000000082</v>
      </c>
      <c r="D27" s="46">
        <f>+D13-D26</f>
        <v>-392621.81000000052</v>
      </c>
      <c r="F27" s="46">
        <f>+F13-F26</f>
        <v>-166955</v>
      </c>
      <c r="G27" s="46">
        <f>+G13-G26</f>
        <v>-79000</v>
      </c>
      <c r="H27" s="46">
        <f>+H13-H26</f>
        <v>-392622</v>
      </c>
    </row>
    <row r="28" spans="1:14" x14ac:dyDescent="0.25">
      <c r="B28" s="61"/>
      <c r="C28" s="45"/>
      <c r="G28" s="38"/>
    </row>
    <row r="29" spans="1:14" x14ac:dyDescent="0.25">
      <c r="A29" s="23" t="s">
        <v>12</v>
      </c>
      <c r="B29" s="61">
        <v>165029</v>
      </c>
      <c r="C29" s="45"/>
      <c r="D29" s="38">
        <v>179273</v>
      </c>
      <c r="F29" s="34">
        <v>165029</v>
      </c>
      <c r="G29" s="38">
        <v>150000</v>
      </c>
      <c r="H29" s="34">
        <v>179273</v>
      </c>
      <c r="L29" s="4"/>
    </row>
    <row r="30" spans="1:14" x14ac:dyDescent="0.25">
      <c r="A30" s="5" t="s">
        <v>15</v>
      </c>
      <c r="B30" s="64">
        <v>1975.92</v>
      </c>
      <c r="D30" s="49">
        <v>2513</v>
      </c>
      <c r="F30" s="36">
        <v>1976</v>
      </c>
      <c r="G30" s="49">
        <v>2000</v>
      </c>
      <c r="H30" s="36">
        <v>2513</v>
      </c>
    </row>
    <row r="31" spans="1:14" ht="13.8" thickBot="1" x14ac:dyDescent="0.3">
      <c r="A31" s="9" t="s">
        <v>98</v>
      </c>
      <c r="B31" s="120">
        <f t="shared" ref="B31:D31" si="0">+B29-B30</f>
        <v>163053.07999999999</v>
      </c>
      <c r="C31" s="51">
        <f t="shared" si="0"/>
        <v>0</v>
      </c>
      <c r="D31" s="51">
        <f t="shared" si="0"/>
        <v>176760</v>
      </c>
      <c r="F31" s="51">
        <f>+F29-F30</f>
        <v>163053</v>
      </c>
      <c r="G31" s="51">
        <f t="shared" ref="G31:H31" si="1">+G29-G30</f>
        <v>148000</v>
      </c>
      <c r="H31" s="51">
        <f t="shared" si="1"/>
        <v>176760</v>
      </c>
    </row>
    <row r="32" spans="1:14" ht="9" customHeight="1" thickTop="1" x14ac:dyDescent="0.25">
      <c r="A32" s="20"/>
      <c r="B32" s="61"/>
      <c r="G32" s="38"/>
    </row>
    <row r="33" spans="1:12" x14ac:dyDescent="0.25">
      <c r="A33" s="8" t="s">
        <v>82</v>
      </c>
      <c r="B33" s="64">
        <f>+B27+B31</f>
        <v>-3901.8000000008324</v>
      </c>
      <c r="C33" s="76"/>
      <c r="D33" s="49">
        <f>+D27+D31</f>
        <v>-215861.81000000052</v>
      </c>
      <c r="E33" s="37"/>
      <c r="F33" s="49">
        <f>+F27+F31</f>
        <v>-3902</v>
      </c>
      <c r="G33" s="49">
        <f>+G27+G31</f>
        <v>69000</v>
      </c>
      <c r="H33" s="49">
        <f>+H27+H31</f>
        <v>-215862</v>
      </c>
      <c r="J33" s="3"/>
    </row>
    <row r="34" spans="1:12" x14ac:dyDescent="0.25">
      <c r="J34" s="3"/>
    </row>
    <row r="35" spans="1:12" x14ac:dyDescent="0.25">
      <c r="A35" s="9"/>
    </row>
    <row r="37" spans="1:12" x14ac:dyDescent="0.25">
      <c r="B37" s="61"/>
      <c r="H37" s="82"/>
      <c r="J37" s="69"/>
      <c r="K37" s="82"/>
    </row>
    <row r="38" spans="1:12" x14ac:dyDescent="0.25">
      <c r="B38" s="61"/>
      <c r="H38" s="82"/>
      <c r="J38" s="69"/>
      <c r="K38" s="82"/>
    </row>
    <row r="39" spans="1:12" x14ac:dyDescent="0.25">
      <c r="B39" s="61"/>
      <c r="H39" s="82"/>
      <c r="J39" s="69"/>
      <c r="K39" s="82"/>
      <c r="L39" s="71"/>
    </row>
    <row r="40" spans="1:12" x14ac:dyDescent="0.25">
      <c r="B40" s="61"/>
      <c r="H40" s="82"/>
      <c r="J40" s="69"/>
      <c r="K40" s="82"/>
    </row>
    <row r="41" spans="1:12" x14ac:dyDescent="0.25">
      <c r="B41" s="61"/>
      <c r="H41" s="82"/>
      <c r="J41" s="69"/>
      <c r="K41" s="82"/>
      <c r="L41" s="71"/>
    </row>
    <row r="42" spans="1:12" x14ac:dyDescent="0.25">
      <c r="B42" s="61"/>
      <c r="H42" s="82"/>
      <c r="J42" s="69"/>
      <c r="K42" s="82"/>
    </row>
    <row r="43" spans="1:12" x14ac:dyDescent="0.25">
      <c r="B43" s="61"/>
      <c r="H43" s="82"/>
      <c r="J43" s="69"/>
      <c r="K43" s="82"/>
      <c r="L43" s="71"/>
    </row>
    <row r="44" spans="1:12" x14ac:dyDescent="0.25">
      <c r="B44" s="61"/>
      <c r="L44" s="71"/>
    </row>
    <row r="45" spans="1:12" x14ac:dyDescent="0.25">
      <c r="A45" s="74"/>
      <c r="B45" s="63"/>
    </row>
    <row r="46" spans="1:12" x14ac:dyDescent="0.25">
      <c r="A46" s="74"/>
    </row>
  </sheetData>
  <pageMargins left="0.78740157499999996" right="0.28000000000000003" top="1.02" bottom="0.984251969" header="0.5" footer="0.5"/>
  <pageSetup paperSize="9" orientation="portrait" horizontalDpi="360" verticalDpi="360" r:id="rId1"/>
  <headerFooter alignWithMargins="0">
    <oddHeader>&amp;A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482"/>
  <sheetViews>
    <sheetView topLeftCell="A7" zoomScaleNormal="100" workbookViewId="0">
      <selection activeCell="D38" sqref="D38"/>
    </sheetView>
  </sheetViews>
  <sheetFormatPr baseColWidth="10" defaultRowHeight="13.2" x14ac:dyDescent="0.25"/>
  <cols>
    <col min="1" max="1" width="4.33203125" customWidth="1"/>
    <col min="2" max="2" width="49" customWidth="1"/>
    <col min="3" max="3" width="2.33203125" customWidth="1"/>
    <col min="4" max="4" width="15.6640625" customWidth="1"/>
    <col min="5" max="5" width="12.21875" style="90" customWidth="1"/>
    <col min="7" max="7" width="11" customWidth="1"/>
    <col min="8" max="8" width="11.44140625" hidden="1" customWidth="1"/>
    <col min="9" max="9" width="9.33203125" customWidth="1"/>
    <col min="10" max="10" width="2.6640625" customWidth="1"/>
    <col min="13" max="13" width="12.88671875" style="34" bestFit="1" customWidth="1"/>
  </cols>
  <sheetData>
    <row r="2" spans="1:5" ht="15.6" x14ac:dyDescent="0.3">
      <c r="A2" s="1" t="s">
        <v>146</v>
      </c>
    </row>
    <row r="4" spans="1:5" x14ac:dyDescent="0.25">
      <c r="A4" s="9" t="s">
        <v>23</v>
      </c>
    </row>
    <row r="5" spans="1:5" ht="14.4" x14ac:dyDescent="0.25">
      <c r="A5" s="32"/>
    </row>
    <row r="6" spans="1:5" ht="14.4" x14ac:dyDescent="0.25">
      <c r="A6" s="33" t="s">
        <v>94</v>
      </c>
    </row>
    <row r="7" spans="1:5" ht="14.4" x14ac:dyDescent="0.25">
      <c r="A7" s="32" t="s">
        <v>95</v>
      </c>
    </row>
    <row r="8" spans="1:5" ht="14.4" x14ac:dyDescent="0.25">
      <c r="A8" s="32"/>
    </row>
    <row r="9" spans="1:5" ht="14.4" x14ac:dyDescent="0.25">
      <c r="A9" s="33" t="s">
        <v>96</v>
      </c>
    </row>
    <row r="10" spans="1:5" ht="14.4" x14ac:dyDescent="0.25">
      <c r="A10" s="32" t="s">
        <v>97</v>
      </c>
    </row>
    <row r="11" spans="1:5" ht="14.4" x14ac:dyDescent="0.25">
      <c r="A11" s="32"/>
    </row>
    <row r="12" spans="1:5" ht="14.4" x14ac:dyDescent="0.25">
      <c r="A12" s="32"/>
      <c r="E12" s="90" t="s">
        <v>147</v>
      </c>
    </row>
    <row r="13" spans="1:5" x14ac:dyDescent="0.25">
      <c r="A13" s="9">
        <v>1</v>
      </c>
      <c r="B13" s="9" t="s">
        <v>50</v>
      </c>
    </row>
    <row r="14" spans="1:5" x14ac:dyDescent="0.25">
      <c r="B14" s="74" t="s">
        <v>208</v>
      </c>
      <c r="D14" s="61">
        <v>5289.03</v>
      </c>
    </row>
    <row r="15" spans="1:5" x14ac:dyDescent="0.25">
      <c r="B15" s="74" t="s">
        <v>211</v>
      </c>
      <c r="D15" s="61">
        <v>5698</v>
      </c>
    </row>
    <row r="16" spans="1:5" x14ac:dyDescent="0.25">
      <c r="B16" s="74" t="s">
        <v>212</v>
      </c>
      <c r="D16" s="61">
        <v>9000</v>
      </c>
    </row>
    <row r="17" spans="1:6" x14ac:dyDescent="0.25">
      <c r="B17" s="74" t="s">
        <v>209</v>
      </c>
      <c r="D17" s="61">
        <v>486723</v>
      </c>
    </row>
    <row r="18" spans="1:6" x14ac:dyDescent="0.25">
      <c r="B18" s="74" t="s">
        <v>210</v>
      </c>
      <c r="D18" s="61">
        <v>200000</v>
      </c>
    </row>
    <row r="19" spans="1:6" x14ac:dyDescent="0.25">
      <c r="B19" s="74" t="s">
        <v>215</v>
      </c>
      <c r="D19" s="61">
        <v>964.67</v>
      </c>
    </row>
    <row r="20" spans="1:6" x14ac:dyDescent="0.25">
      <c r="B20" s="74" t="s">
        <v>214</v>
      </c>
      <c r="D20" s="61">
        <v>25000</v>
      </c>
    </row>
    <row r="21" spans="1:6" x14ac:dyDescent="0.25">
      <c r="B21" s="74" t="s">
        <v>213</v>
      </c>
      <c r="D21" s="61">
        <v>32500</v>
      </c>
    </row>
    <row r="22" spans="1:6" ht="13.8" thickBot="1" x14ac:dyDescent="0.3">
      <c r="D22" s="80">
        <f>SUM(D13:D21)</f>
        <v>765174.70000000007</v>
      </c>
    </row>
    <row r="23" spans="1:6" ht="13.8" thickTop="1" x14ac:dyDescent="0.25">
      <c r="D23" s="4"/>
    </row>
    <row r="24" spans="1:6" x14ac:dyDescent="0.25">
      <c r="A24" s="9">
        <v>2</v>
      </c>
      <c r="B24" s="9" t="s">
        <v>29</v>
      </c>
      <c r="C24" s="9"/>
      <c r="D24" s="4"/>
    </row>
    <row r="25" spans="1:6" x14ac:dyDescent="0.25">
      <c r="D25" s="4"/>
    </row>
    <row r="26" spans="1:6" x14ac:dyDescent="0.25">
      <c r="B26" t="s">
        <v>18</v>
      </c>
      <c r="D26" s="10">
        <v>86994.14</v>
      </c>
      <c r="F26" s="10"/>
    </row>
    <row r="27" spans="1:6" x14ac:dyDescent="0.25">
      <c r="B27" t="s">
        <v>19</v>
      </c>
      <c r="D27" s="10">
        <v>53298</v>
      </c>
      <c r="F27" s="10"/>
    </row>
    <row r="28" spans="1:6" x14ac:dyDescent="0.25">
      <c r="B28" t="s">
        <v>36</v>
      </c>
      <c r="D28" s="10">
        <v>0</v>
      </c>
      <c r="F28" s="10"/>
    </row>
    <row r="29" spans="1:6" x14ac:dyDescent="0.25">
      <c r="B29" t="s">
        <v>74</v>
      </c>
      <c r="D29" s="10">
        <v>2371826</v>
      </c>
      <c r="F29" s="10"/>
    </row>
    <row r="30" spans="1:6" x14ac:dyDescent="0.25">
      <c r="B30" t="s">
        <v>103</v>
      </c>
      <c r="D30" s="100">
        <v>-100</v>
      </c>
      <c r="F30" s="10"/>
    </row>
    <row r="31" spans="1:6" x14ac:dyDescent="0.25">
      <c r="B31" s="74" t="s">
        <v>207</v>
      </c>
      <c r="D31" s="3">
        <v>1362771</v>
      </c>
      <c r="F31" s="10"/>
    </row>
    <row r="32" spans="1:6" ht="13.8" thickBot="1" x14ac:dyDescent="0.3">
      <c r="D32" s="6">
        <f>SUM(D26:D31)</f>
        <v>3874789.14</v>
      </c>
      <c r="F32" s="10"/>
    </row>
    <row r="33" spans="1:13" ht="13.8" thickTop="1" x14ac:dyDescent="0.25">
      <c r="B33" s="26"/>
      <c r="D33" s="4"/>
      <c r="J33" s="23"/>
    </row>
    <row r="34" spans="1:13" s="9" customFormat="1" x14ac:dyDescent="0.25">
      <c r="A34" s="9">
        <v>3</v>
      </c>
      <c r="B34" s="9" t="s">
        <v>6</v>
      </c>
      <c r="D34" s="70"/>
      <c r="E34" s="91"/>
      <c r="M34" s="35"/>
    </row>
    <row r="35" spans="1:13" x14ac:dyDescent="0.25">
      <c r="B35" s="31"/>
      <c r="D35" s="4"/>
      <c r="J35" s="23"/>
      <c r="M35"/>
    </row>
    <row r="36" spans="1:13" x14ac:dyDescent="0.25">
      <c r="B36" s="74" t="s">
        <v>169</v>
      </c>
      <c r="D36" s="3">
        <v>1014537.95</v>
      </c>
      <c r="J36" s="23"/>
      <c r="M36"/>
    </row>
    <row r="37" spans="1:13" x14ac:dyDescent="0.25">
      <c r="B37" s="74" t="s">
        <v>168</v>
      </c>
      <c r="D37" s="100">
        <v>-3901.8</v>
      </c>
      <c r="J37" s="23"/>
      <c r="M37"/>
    </row>
    <row r="38" spans="1:13" ht="13.8" thickBot="1" x14ac:dyDescent="0.3">
      <c r="B38" s="74" t="s">
        <v>238</v>
      </c>
      <c r="D38" s="6">
        <f>SUM(D36:D37)</f>
        <v>1010636.1499999999</v>
      </c>
      <c r="J38" s="23"/>
      <c r="M38"/>
    </row>
    <row r="39" spans="1:13" ht="13.8" thickTop="1" x14ac:dyDescent="0.25">
      <c r="B39" s="31"/>
      <c r="D39" s="4"/>
      <c r="J39" s="23"/>
      <c r="M39"/>
    </row>
    <row r="40" spans="1:13" x14ac:dyDescent="0.25">
      <c r="A40" s="9">
        <v>4</v>
      </c>
      <c r="B40" s="9" t="s">
        <v>51</v>
      </c>
      <c r="D40" s="4"/>
    </row>
    <row r="41" spans="1:13" x14ac:dyDescent="0.25">
      <c r="A41" s="9"/>
      <c r="B41" s="74" t="s">
        <v>216</v>
      </c>
      <c r="D41" s="3">
        <v>2000</v>
      </c>
    </row>
    <row r="42" spans="1:13" x14ac:dyDescent="0.25">
      <c r="A42" s="9"/>
      <c r="B42" s="74" t="s">
        <v>242</v>
      </c>
      <c r="D42" s="3">
        <v>6237.5</v>
      </c>
    </row>
    <row r="43" spans="1:13" x14ac:dyDescent="0.25">
      <c r="A43" s="9"/>
      <c r="B43" s="74" t="s">
        <v>243</v>
      </c>
      <c r="D43" s="3">
        <v>4625</v>
      </c>
    </row>
    <row r="44" spans="1:13" x14ac:dyDescent="0.25">
      <c r="A44" s="9"/>
      <c r="B44" s="74" t="s">
        <v>217</v>
      </c>
      <c r="D44" s="3">
        <v>550</v>
      </c>
    </row>
    <row r="45" spans="1:13" x14ac:dyDescent="0.25">
      <c r="A45" s="9"/>
      <c r="B45" s="74" t="s">
        <v>218</v>
      </c>
      <c r="D45" s="3">
        <v>79080.509999999995</v>
      </c>
    </row>
    <row r="46" spans="1:13" x14ac:dyDescent="0.25">
      <c r="A46" s="9"/>
      <c r="B46" s="74" t="s">
        <v>239</v>
      </c>
      <c r="D46" s="3">
        <v>6560.03</v>
      </c>
    </row>
    <row r="47" spans="1:13" x14ac:dyDescent="0.25">
      <c r="A47" s="9"/>
      <c r="B47" s="74" t="s">
        <v>240</v>
      </c>
      <c r="D47" s="3">
        <v>32174.16</v>
      </c>
    </row>
    <row r="48" spans="1:13" x14ac:dyDescent="0.25">
      <c r="A48" s="9"/>
      <c r="B48" s="74" t="s">
        <v>241</v>
      </c>
      <c r="D48" s="3">
        <v>3608</v>
      </c>
    </row>
    <row r="49" spans="1:12" ht="13.8" thickBot="1" x14ac:dyDescent="0.3">
      <c r="D49" s="6">
        <f>SUM(D41:D48)</f>
        <v>134835.19999999998</v>
      </c>
    </row>
    <row r="50" spans="1:12" ht="13.8" thickTop="1" x14ac:dyDescent="0.25">
      <c r="D50" s="4"/>
    </row>
    <row r="51" spans="1:12" x14ac:dyDescent="0.25">
      <c r="A51" s="9">
        <v>5</v>
      </c>
      <c r="B51" s="9" t="s">
        <v>56</v>
      </c>
      <c r="C51" s="9"/>
      <c r="D51" s="4"/>
      <c r="H51" s="3"/>
      <c r="I51" s="22"/>
      <c r="J51" s="3"/>
    </row>
    <row r="52" spans="1:12" ht="13.5" customHeight="1" x14ac:dyDescent="0.25">
      <c r="A52" s="23"/>
      <c r="B52" s="23" t="s">
        <v>53</v>
      </c>
      <c r="C52" s="23"/>
      <c r="D52" s="3">
        <v>500000</v>
      </c>
      <c r="E52" s="90" t="s">
        <v>112</v>
      </c>
      <c r="H52" s="3"/>
      <c r="I52" s="22"/>
      <c r="J52" s="3"/>
    </row>
    <row r="53" spans="1:12" ht="13.5" customHeight="1" x14ac:dyDescent="0.25">
      <c r="A53" s="23"/>
      <c r="B53" s="74" t="s">
        <v>128</v>
      </c>
      <c r="C53" s="23"/>
      <c r="D53" s="3">
        <v>178676</v>
      </c>
      <c r="E53" s="90" t="s">
        <v>148</v>
      </c>
      <c r="H53" s="3"/>
      <c r="I53" s="22"/>
      <c r="J53" s="3"/>
    </row>
    <row r="54" spans="1:12" ht="13.5" customHeight="1" x14ac:dyDescent="0.25">
      <c r="A54" s="23"/>
      <c r="B54" s="74" t="s">
        <v>244</v>
      </c>
      <c r="C54" s="23"/>
      <c r="D54" s="3">
        <v>3500</v>
      </c>
      <c r="H54" s="3"/>
      <c r="I54" s="22"/>
      <c r="J54" s="3"/>
    </row>
    <row r="55" spans="1:12" ht="13.8" thickBot="1" x14ac:dyDescent="0.3">
      <c r="B55" s="26"/>
      <c r="C55" s="26"/>
      <c r="D55" s="6">
        <f>SUM(D52:D54)</f>
        <v>682176</v>
      </c>
      <c r="H55" s="3"/>
      <c r="I55" s="22"/>
      <c r="J55" s="3"/>
    </row>
    <row r="56" spans="1:12" ht="13.8" thickTop="1" x14ac:dyDescent="0.25">
      <c r="B56" s="26"/>
      <c r="C56" s="26"/>
      <c r="D56" s="4"/>
      <c r="H56" s="3"/>
      <c r="I56" s="22"/>
      <c r="J56" s="3"/>
      <c r="K56" s="65"/>
      <c r="L56" s="10"/>
    </row>
    <row r="57" spans="1:12" x14ac:dyDescent="0.25">
      <c r="A57" s="9">
        <v>6</v>
      </c>
      <c r="B57" s="9" t="s">
        <v>59</v>
      </c>
      <c r="C57" s="26"/>
      <c r="D57" s="4"/>
      <c r="H57" s="3"/>
      <c r="I57" s="22"/>
      <c r="J57" s="3"/>
      <c r="K57" s="65"/>
      <c r="L57" s="10"/>
    </row>
    <row r="58" spans="1:12" x14ac:dyDescent="0.25">
      <c r="A58" s="9"/>
      <c r="B58" s="23" t="s">
        <v>42</v>
      </c>
      <c r="C58" s="26"/>
      <c r="D58" s="4">
        <v>24765.42</v>
      </c>
      <c r="E58" s="90" t="s">
        <v>149</v>
      </c>
      <c r="H58" s="3"/>
      <c r="I58" s="22"/>
      <c r="J58" s="3"/>
      <c r="K58" s="65"/>
      <c r="L58" s="10"/>
    </row>
    <row r="59" spans="1:12" x14ac:dyDescent="0.25">
      <c r="A59" s="9"/>
      <c r="B59" s="23" t="s">
        <v>83</v>
      </c>
      <c r="C59" s="26"/>
      <c r="D59" s="4">
        <v>67054.78</v>
      </c>
      <c r="E59" s="90" t="s">
        <v>151</v>
      </c>
      <c r="H59" s="3"/>
      <c r="I59" s="22"/>
      <c r="J59" s="3"/>
    </row>
    <row r="60" spans="1:12" x14ac:dyDescent="0.25">
      <c r="A60" s="9"/>
      <c r="B60" s="74" t="s">
        <v>158</v>
      </c>
      <c r="C60" s="26"/>
      <c r="D60" s="4">
        <v>486723</v>
      </c>
      <c r="E60" s="90" t="s">
        <v>152</v>
      </c>
      <c r="F60" s="3"/>
      <c r="H60" s="3"/>
      <c r="I60" s="22"/>
      <c r="J60" s="3"/>
    </row>
    <row r="61" spans="1:12" x14ac:dyDescent="0.25">
      <c r="A61" s="9"/>
      <c r="B61" s="74" t="s">
        <v>115</v>
      </c>
      <c r="C61" s="26"/>
      <c r="D61" s="4">
        <v>622026.23</v>
      </c>
      <c r="E61" s="90" t="s">
        <v>153</v>
      </c>
      <c r="F61" s="3"/>
      <c r="H61" s="3"/>
      <c r="I61" s="22"/>
      <c r="J61" s="3"/>
    </row>
    <row r="62" spans="1:12" x14ac:dyDescent="0.25">
      <c r="A62" s="9"/>
      <c r="B62" s="74" t="s">
        <v>200</v>
      </c>
      <c r="C62" s="26"/>
      <c r="D62" s="4">
        <v>18768.740000000002</v>
      </c>
      <c r="E62" s="90" t="s">
        <v>150</v>
      </c>
      <c r="F62" s="3"/>
      <c r="H62" s="3"/>
      <c r="I62" s="22"/>
      <c r="J62" s="3"/>
    </row>
    <row r="63" spans="1:12" x14ac:dyDescent="0.25">
      <c r="A63" s="9"/>
      <c r="B63" s="74" t="s">
        <v>121</v>
      </c>
      <c r="C63" s="26"/>
      <c r="D63" s="4">
        <v>37062.720000000001</v>
      </c>
      <c r="E63" s="90" t="s">
        <v>154</v>
      </c>
      <c r="F63" s="3"/>
      <c r="H63" s="3"/>
      <c r="I63" s="22"/>
      <c r="J63" s="3"/>
    </row>
    <row r="64" spans="1:12" x14ac:dyDescent="0.25">
      <c r="A64" s="9"/>
      <c r="B64" s="74" t="s">
        <v>120</v>
      </c>
      <c r="C64" s="26"/>
      <c r="D64" s="4">
        <v>13556.93</v>
      </c>
      <c r="E64" s="90" t="s">
        <v>155</v>
      </c>
      <c r="F64" s="3"/>
      <c r="H64" s="3"/>
      <c r="I64" s="22"/>
      <c r="J64" s="3"/>
    </row>
    <row r="65" spans="1:10" x14ac:dyDescent="0.25">
      <c r="A65" s="9"/>
      <c r="B65" s="74" t="s">
        <v>221</v>
      </c>
      <c r="C65" s="26"/>
      <c r="D65" s="4">
        <v>31440</v>
      </c>
      <c r="F65" s="3"/>
      <c r="H65" s="3"/>
      <c r="I65" s="22"/>
      <c r="J65" s="3"/>
    </row>
    <row r="66" spans="1:10" x14ac:dyDescent="0.25">
      <c r="A66" s="9"/>
      <c r="B66" s="74" t="s">
        <v>245</v>
      </c>
      <c r="C66" s="26"/>
      <c r="D66" s="4">
        <v>3995.45</v>
      </c>
      <c r="E66" s="90" t="s">
        <v>156</v>
      </c>
      <c r="F66" s="3"/>
      <c r="H66" s="3"/>
      <c r="I66" s="22"/>
      <c r="J66" s="3"/>
    </row>
    <row r="67" spans="1:10" x14ac:dyDescent="0.25">
      <c r="A67" s="9"/>
      <c r="B67" s="23" t="s">
        <v>60</v>
      </c>
      <c r="C67" s="26"/>
      <c r="D67" s="4">
        <v>261422</v>
      </c>
      <c r="E67" s="90" t="s">
        <v>157</v>
      </c>
      <c r="F67" s="23"/>
      <c r="H67" s="3"/>
      <c r="I67" s="22"/>
      <c r="J67" s="3"/>
    </row>
    <row r="68" spans="1:10" x14ac:dyDescent="0.25">
      <c r="A68" s="9"/>
      <c r="B68" s="74" t="s">
        <v>246</v>
      </c>
      <c r="C68" s="26"/>
      <c r="D68" s="4">
        <v>293305.76</v>
      </c>
      <c r="F68" s="23"/>
      <c r="H68" s="3"/>
      <c r="I68" s="22"/>
      <c r="J68" s="3"/>
    </row>
    <row r="69" spans="1:10" ht="13.8" thickBot="1" x14ac:dyDescent="0.3">
      <c r="A69" s="9"/>
      <c r="B69" s="23"/>
      <c r="C69" s="26"/>
      <c r="D69" s="94">
        <f>SUM(D58:D68)</f>
        <v>1860121.0299999998</v>
      </c>
      <c r="F69" s="3"/>
    </row>
    <row r="70" spans="1:10" x14ac:dyDescent="0.25">
      <c r="A70" s="9"/>
      <c r="B70" s="23"/>
      <c r="C70" s="26"/>
      <c r="D70" s="4"/>
      <c r="F70" s="3"/>
    </row>
    <row r="71" spans="1:10" x14ac:dyDescent="0.25">
      <c r="A71" s="9">
        <v>7</v>
      </c>
      <c r="B71" s="9" t="s">
        <v>57</v>
      </c>
      <c r="C71" s="26"/>
      <c r="D71" s="4"/>
      <c r="F71" s="3"/>
    </row>
    <row r="72" spans="1:10" x14ac:dyDescent="0.25">
      <c r="A72" s="9"/>
      <c r="B72" s="74" t="s">
        <v>219</v>
      </c>
      <c r="C72" s="26"/>
      <c r="D72" s="4">
        <v>173413.66</v>
      </c>
      <c r="E72" s="90" t="s">
        <v>159</v>
      </c>
      <c r="F72" s="3"/>
    </row>
    <row r="73" spans="1:10" x14ac:dyDescent="0.25">
      <c r="A73" s="9"/>
      <c r="B73" s="23" t="s">
        <v>104</v>
      </c>
      <c r="C73" s="26"/>
      <c r="D73" s="4">
        <v>343.88</v>
      </c>
      <c r="E73" s="90" t="s">
        <v>160</v>
      </c>
      <c r="F73" s="3"/>
    </row>
    <row r="74" spans="1:10" x14ac:dyDescent="0.25">
      <c r="A74" s="9"/>
      <c r="B74" s="23" t="s">
        <v>77</v>
      </c>
      <c r="C74" s="26"/>
      <c r="D74" s="4">
        <v>13744.25</v>
      </c>
      <c r="E74" s="90" t="s">
        <v>161</v>
      </c>
      <c r="F74" s="3"/>
    </row>
    <row r="75" spans="1:10" x14ac:dyDescent="0.25">
      <c r="A75" s="9"/>
      <c r="B75" s="23" t="s">
        <v>78</v>
      </c>
      <c r="C75" s="26"/>
      <c r="D75" s="4">
        <v>6374.81</v>
      </c>
      <c r="E75" s="90" t="s">
        <v>162</v>
      </c>
      <c r="F75" s="3"/>
    </row>
    <row r="76" spans="1:10" x14ac:dyDescent="0.25">
      <c r="A76" s="9"/>
      <c r="B76" s="23" t="s">
        <v>79</v>
      </c>
      <c r="C76" s="26"/>
      <c r="D76" s="4">
        <v>570</v>
      </c>
      <c r="E76" s="90" t="s">
        <v>163</v>
      </c>
      <c r="F76" s="3"/>
    </row>
    <row r="77" spans="1:10" x14ac:dyDescent="0.25">
      <c r="A77" s="9"/>
      <c r="B77" s="23" t="s">
        <v>106</v>
      </c>
      <c r="C77" s="26"/>
      <c r="D77" s="4">
        <v>6426.76</v>
      </c>
      <c r="E77" s="90" t="s">
        <v>164</v>
      </c>
      <c r="F77" s="3"/>
    </row>
    <row r="78" spans="1:10" x14ac:dyDescent="0.25">
      <c r="A78" s="9"/>
      <c r="B78" s="23" t="s">
        <v>105</v>
      </c>
      <c r="C78" s="26"/>
      <c r="D78" s="4">
        <v>21077.14</v>
      </c>
      <c r="E78" s="90" t="s">
        <v>165</v>
      </c>
      <c r="F78" s="3"/>
    </row>
    <row r="79" spans="1:10" x14ac:dyDescent="0.25">
      <c r="A79" s="9"/>
      <c r="B79" s="23" t="s">
        <v>107</v>
      </c>
      <c r="C79" s="26"/>
      <c r="D79" s="79">
        <v>726</v>
      </c>
      <c r="E79" s="90" t="s">
        <v>166</v>
      </c>
      <c r="F79" s="3"/>
    </row>
    <row r="80" spans="1:10" x14ac:dyDescent="0.25">
      <c r="A80" s="9"/>
      <c r="B80" s="74" t="s">
        <v>206</v>
      </c>
      <c r="C80" s="26"/>
      <c r="D80" s="79">
        <v>5084.13</v>
      </c>
      <c r="F80" s="3"/>
    </row>
    <row r="81" spans="1:13" x14ac:dyDescent="0.25">
      <c r="A81" s="9"/>
      <c r="B81" s="23" t="s">
        <v>61</v>
      </c>
      <c r="C81" s="26"/>
      <c r="D81" s="4">
        <v>11379.51</v>
      </c>
      <c r="E81" s="90" t="s">
        <v>167</v>
      </c>
      <c r="F81" s="3"/>
    </row>
    <row r="82" spans="1:13" ht="13.8" thickBot="1" x14ac:dyDescent="0.3">
      <c r="A82" s="9"/>
      <c r="B82" s="27"/>
      <c r="C82" s="26"/>
      <c r="D82" s="94">
        <f>SUM(D72:D81)</f>
        <v>239140.14</v>
      </c>
      <c r="F82" s="3"/>
    </row>
    <row r="83" spans="1:13" ht="13.8" thickTop="1" x14ac:dyDescent="0.25">
      <c r="A83" s="9"/>
      <c r="B83" s="28" t="s">
        <v>41</v>
      </c>
      <c r="C83" s="26"/>
      <c r="D83" s="4"/>
      <c r="F83" s="3"/>
    </row>
    <row r="84" spans="1:13" x14ac:dyDescent="0.25">
      <c r="A84" s="9"/>
      <c r="B84" s="29" t="s">
        <v>48</v>
      </c>
      <c r="C84" s="26"/>
      <c r="D84" s="4">
        <v>70269</v>
      </c>
      <c r="E84" s="90" t="s">
        <v>129</v>
      </c>
      <c r="F84" s="3"/>
    </row>
    <row r="85" spans="1:13" x14ac:dyDescent="0.25">
      <c r="A85" s="9"/>
      <c r="B85" s="29" t="s">
        <v>80</v>
      </c>
      <c r="C85" s="26"/>
      <c r="D85" s="4">
        <v>8653</v>
      </c>
      <c r="E85" s="90" t="s">
        <v>178</v>
      </c>
      <c r="F85" s="3"/>
    </row>
    <row r="86" spans="1:13" ht="13.8" thickBot="1" x14ac:dyDescent="0.3">
      <c r="A86" s="9"/>
      <c r="B86" s="29"/>
      <c r="C86" s="26"/>
      <c r="D86" s="94">
        <f>SUM(D84:D85)</f>
        <v>78922</v>
      </c>
      <c r="F86" s="3"/>
      <c r="M86" s="37"/>
    </row>
    <row r="87" spans="1:13" ht="18" customHeight="1" thickTop="1" x14ac:dyDescent="0.25">
      <c r="A87" s="9"/>
      <c r="B87" s="29" t="s">
        <v>70</v>
      </c>
      <c r="C87" s="26"/>
      <c r="D87" s="4">
        <v>14000</v>
      </c>
      <c r="E87" s="90" t="s">
        <v>170</v>
      </c>
      <c r="F87" s="3"/>
    </row>
    <row r="88" spans="1:13" ht="18" customHeight="1" x14ac:dyDescent="0.25">
      <c r="A88" s="9"/>
      <c r="B88" s="29" t="s">
        <v>71</v>
      </c>
      <c r="C88" s="26"/>
      <c r="D88" s="4">
        <v>3000</v>
      </c>
      <c r="E88" s="90" t="s">
        <v>130</v>
      </c>
      <c r="F88" s="3"/>
    </row>
    <row r="89" spans="1:13" ht="41.4" customHeight="1" x14ac:dyDescent="0.25">
      <c r="A89" s="9"/>
      <c r="B89" s="101" t="s">
        <v>220</v>
      </c>
      <c r="C89" s="26"/>
      <c r="D89" s="88" t="s">
        <v>102</v>
      </c>
      <c r="F89" s="3"/>
    </row>
    <row r="90" spans="1:13" x14ac:dyDescent="0.25">
      <c r="A90" s="9"/>
      <c r="B90" s="23"/>
      <c r="C90" s="26"/>
      <c r="D90" s="4"/>
      <c r="F90" s="3"/>
      <c r="M90" s="38"/>
    </row>
    <row r="91" spans="1:13" x14ac:dyDescent="0.25">
      <c r="A91" s="9">
        <v>8</v>
      </c>
      <c r="B91" s="9" t="s">
        <v>47</v>
      </c>
      <c r="C91" s="26"/>
      <c r="D91" s="4"/>
      <c r="F91" s="3"/>
      <c r="M91" s="38"/>
    </row>
    <row r="92" spans="1:13" x14ac:dyDescent="0.25">
      <c r="A92" s="9"/>
      <c r="B92" s="74" t="s">
        <v>247</v>
      </c>
      <c r="C92" s="26"/>
      <c r="D92" s="4">
        <v>14955</v>
      </c>
      <c r="F92" s="3"/>
      <c r="M92" s="38"/>
    </row>
    <row r="93" spans="1:13" x14ac:dyDescent="0.25">
      <c r="A93" s="9"/>
      <c r="B93" s="74" t="s">
        <v>116</v>
      </c>
      <c r="C93" s="23"/>
      <c r="D93" s="4">
        <v>18613</v>
      </c>
      <c r="E93" s="90" t="s">
        <v>171</v>
      </c>
      <c r="M93" s="38"/>
    </row>
    <row r="94" spans="1:13" x14ac:dyDescent="0.25">
      <c r="A94" s="23"/>
      <c r="B94" s="23" t="s">
        <v>66</v>
      </c>
      <c r="C94" s="23"/>
      <c r="D94" s="4">
        <v>17453.240000000002</v>
      </c>
      <c r="E94" s="90" t="s">
        <v>172</v>
      </c>
      <c r="M94" s="38"/>
    </row>
    <row r="95" spans="1:13" x14ac:dyDescent="0.25">
      <c r="A95" s="23"/>
      <c r="B95" s="23" t="s">
        <v>68</v>
      </c>
      <c r="C95" s="23"/>
      <c r="D95" s="4">
        <v>34832.61</v>
      </c>
      <c r="E95" s="90" t="s">
        <v>173</v>
      </c>
      <c r="M95" s="38"/>
    </row>
    <row r="96" spans="1:13" x14ac:dyDescent="0.25">
      <c r="B96" s="23" t="s">
        <v>46</v>
      </c>
      <c r="C96" s="26"/>
      <c r="D96" s="4">
        <v>44368.03</v>
      </c>
      <c r="E96" s="90" t="s">
        <v>174</v>
      </c>
      <c r="M96" s="38"/>
    </row>
    <row r="97" spans="1:13" x14ac:dyDescent="0.25">
      <c r="B97" s="23" t="s">
        <v>67</v>
      </c>
      <c r="C97" s="26"/>
      <c r="D97" s="4">
        <v>5486.5</v>
      </c>
      <c r="E97" s="90" t="s">
        <v>175</v>
      </c>
      <c r="M97" s="38"/>
    </row>
    <row r="98" spans="1:13" x14ac:dyDescent="0.25">
      <c r="B98" s="74" t="s">
        <v>118</v>
      </c>
      <c r="C98" s="26"/>
      <c r="D98" s="4">
        <v>43192.85</v>
      </c>
      <c r="E98" s="90" t="s">
        <v>176</v>
      </c>
      <c r="M98" s="38"/>
    </row>
    <row r="99" spans="1:13" x14ac:dyDescent="0.25">
      <c r="B99" s="74" t="s">
        <v>201</v>
      </c>
      <c r="C99" s="26"/>
      <c r="D99" s="4">
        <v>24170.880000000001</v>
      </c>
      <c r="E99" s="90" t="s">
        <v>202</v>
      </c>
      <c r="M99" s="38"/>
    </row>
    <row r="100" spans="1:13" x14ac:dyDescent="0.25">
      <c r="A100" s="9"/>
      <c r="B100" s="23" t="s">
        <v>63</v>
      </c>
      <c r="C100" s="23"/>
      <c r="D100" s="4">
        <v>62154.61</v>
      </c>
      <c r="E100" s="90" t="s">
        <v>177</v>
      </c>
      <c r="M100" s="38"/>
    </row>
    <row r="101" spans="1:13" ht="13.8" thickBot="1" x14ac:dyDescent="0.3">
      <c r="A101" s="9"/>
      <c r="B101" s="30"/>
      <c r="C101" s="23"/>
      <c r="D101" s="112">
        <f>SUM(D92:D100)</f>
        <v>265226.72000000003</v>
      </c>
      <c r="F101" s="3"/>
      <c r="M101" s="38"/>
    </row>
    <row r="102" spans="1:13" ht="13.8" thickTop="1" x14ac:dyDescent="0.25">
      <c r="A102" s="9"/>
      <c r="B102" s="30"/>
      <c r="C102" s="23"/>
      <c r="D102" s="79"/>
      <c r="F102" s="3"/>
      <c r="M102" s="38"/>
    </row>
    <row r="103" spans="1:13" x14ac:dyDescent="0.25">
      <c r="A103" s="9">
        <v>9</v>
      </c>
      <c r="B103" s="81" t="s">
        <v>111</v>
      </c>
      <c r="C103" s="23"/>
      <c r="D103" s="79"/>
      <c r="F103" s="3"/>
      <c r="M103" s="38"/>
    </row>
    <row r="104" spans="1:13" x14ac:dyDescent="0.25">
      <c r="A104" s="9"/>
      <c r="B104" s="72" t="s">
        <v>117</v>
      </c>
      <c r="C104" s="23"/>
      <c r="D104" s="79"/>
      <c r="F104" s="3"/>
      <c r="M104" s="38"/>
    </row>
    <row r="105" spans="1:13" ht="13.8" customHeight="1" x14ac:dyDescent="0.25">
      <c r="A105" s="9"/>
      <c r="B105" s="72" t="s">
        <v>124</v>
      </c>
      <c r="C105" s="23"/>
      <c r="D105" s="4">
        <v>36878.980000000003</v>
      </c>
      <c r="E105" s="90" t="s">
        <v>179</v>
      </c>
      <c r="F105" s="3"/>
      <c r="M105" s="38"/>
    </row>
    <row r="106" spans="1:13" x14ac:dyDescent="0.25">
      <c r="A106" s="9"/>
      <c r="B106" s="72" t="s">
        <v>142</v>
      </c>
      <c r="C106" s="23"/>
      <c r="D106" s="4">
        <v>43937</v>
      </c>
      <c r="E106" s="90" t="s">
        <v>180</v>
      </c>
      <c r="F106" s="3"/>
      <c r="M106" s="38"/>
    </row>
    <row r="107" spans="1:13" x14ac:dyDescent="0.25">
      <c r="A107" s="9"/>
      <c r="B107" s="72" t="s">
        <v>143</v>
      </c>
      <c r="C107" s="23"/>
      <c r="D107" s="4">
        <v>64878.58</v>
      </c>
      <c r="E107" s="90" t="s">
        <v>181</v>
      </c>
      <c r="F107" s="3"/>
      <c r="M107" s="38"/>
    </row>
    <row r="108" spans="1:13" x14ac:dyDescent="0.25">
      <c r="A108" s="9"/>
      <c r="B108" s="72"/>
      <c r="C108" s="23"/>
      <c r="D108" s="99">
        <f>SUM(D105:D107)</f>
        <v>145694.56</v>
      </c>
      <c r="F108" s="3"/>
      <c r="M108" s="38"/>
    </row>
    <row r="109" spans="1:13" x14ac:dyDescent="0.25">
      <c r="A109" s="9"/>
      <c r="B109" s="72" t="s">
        <v>114</v>
      </c>
      <c r="C109" s="23"/>
      <c r="D109" s="4">
        <v>44947.74</v>
      </c>
      <c r="E109" s="90" t="s">
        <v>182</v>
      </c>
      <c r="F109" s="3"/>
      <c r="M109" s="38"/>
    </row>
    <row r="110" spans="1:13" x14ac:dyDescent="0.25">
      <c r="A110" s="9"/>
      <c r="B110" s="72" t="s">
        <v>115</v>
      </c>
      <c r="C110" s="23"/>
      <c r="D110" s="4">
        <v>232872.13</v>
      </c>
      <c r="E110" s="90" t="s">
        <v>183</v>
      </c>
      <c r="F110" s="3"/>
      <c r="M110" s="38"/>
    </row>
    <row r="111" spans="1:13" x14ac:dyDescent="0.25">
      <c r="A111" s="9"/>
      <c r="B111" s="72" t="s">
        <v>200</v>
      </c>
      <c r="C111" s="23"/>
      <c r="D111" s="4">
        <v>25239.27</v>
      </c>
      <c r="E111" s="90" t="s">
        <v>184</v>
      </c>
      <c r="F111" s="3"/>
      <c r="G111" s="3"/>
      <c r="M111" s="38"/>
    </row>
    <row r="112" spans="1:13" x14ac:dyDescent="0.25">
      <c r="A112" s="9"/>
      <c r="B112" s="72" t="s">
        <v>132</v>
      </c>
      <c r="C112" s="23"/>
      <c r="D112" s="4">
        <v>2156</v>
      </c>
      <c r="E112" s="90" t="s">
        <v>112</v>
      </c>
      <c r="F112" s="3"/>
      <c r="G112" s="3"/>
      <c r="M112" s="38"/>
    </row>
    <row r="113" spans="1:13" x14ac:dyDescent="0.25">
      <c r="A113" s="9"/>
      <c r="B113" s="72" t="s">
        <v>119</v>
      </c>
      <c r="C113" s="23"/>
      <c r="D113" s="4">
        <v>26569</v>
      </c>
      <c r="E113" s="90" t="s">
        <v>185</v>
      </c>
      <c r="F113" s="3"/>
      <c r="G113" s="3"/>
      <c r="K113" s="3"/>
      <c r="M113" s="38"/>
    </row>
    <row r="114" spans="1:13" ht="13.8" thickBot="1" x14ac:dyDescent="0.3">
      <c r="A114" s="9"/>
      <c r="B114" s="72"/>
      <c r="C114" s="23"/>
      <c r="D114" s="111">
        <f>SUM(D108:D113)</f>
        <v>477478.7</v>
      </c>
      <c r="F114" s="3"/>
      <c r="M114" s="38"/>
    </row>
    <row r="115" spans="1:13" ht="13.8" thickTop="1" x14ac:dyDescent="0.25">
      <c r="A115" s="9"/>
      <c r="B115" s="30"/>
      <c r="C115" s="23"/>
      <c r="D115" s="4"/>
      <c r="F115" s="3"/>
      <c r="M115" s="38"/>
    </row>
    <row r="116" spans="1:13" x14ac:dyDescent="0.25">
      <c r="A116" s="9"/>
      <c r="B116" s="30"/>
      <c r="C116" s="23"/>
      <c r="D116" s="4"/>
      <c r="F116" s="3"/>
      <c r="M116" s="38"/>
    </row>
    <row r="117" spans="1:13" x14ac:dyDescent="0.25">
      <c r="A117" s="9">
        <v>10</v>
      </c>
      <c r="B117" s="9" t="s">
        <v>85</v>
      </c>
      <c r="D117" s="4"/>
    </row>
    <row r="118" spans="1:13" x14ac:dyDescent="0.25">
      <c r="A118" s="9"/>
      <c r="B118" s="23" t="s">
        <v>86</v>
      </c>
      <c r="D118" s="4">
        <v>4237909</v>
      </c>
      <c r="E118" s="90" t="s">
        <v>186</v>
      </c>
    </row>
    <row r="119" spans="1:13" x14ac:dyDescent="0.25">
      <c r="A119" s="9"/>
      <c r="B119" s="72" t="s">
        <v>203</v>
      </c>
      <c r="D119" s="4">
        <v>530228</v>
      </c>
      <c r="E119" s="90" t="s">
        <v>187</v>
      </c>
    </row>
    <row r="120" spans="1:13" x14ac:dyDescent="0.25">
      <c r="A120" s="9"/>
      <c r="B120" s="30" t="s">
        <v>87</v>
      </c>
      <c r="D120" s="4">
        <v>377805</v>
      </c>
      <c r="E120" s="90" t="s">
        <v>188</v>
      </c>
    </row>
    <row r="121" spans="1:13" x14ac:dyDescent="0.25">
      <c r="A121" s="9"/>
      <c r="B121" s="30" t="s">
        <v>89</v>
      </c>
      <c r="D121" s="4">
        <v>15839</v>
      </c>
      <c r="E121" s="90" t="s">
        <v>189</v>
      </c>
    </row>
    <row r="122" spans="1:13" x14ac:dyDescent="0.25">
      <c r="A122" s="9"/>
      <c r="B122" s="30" t="s">
        <v>88</v>
      </c>
      <c r="D122" s="4">
        <v>707436</v>
      </c>
      <c r="E122" s="90" t="s">
        <v>190</v>
      </c>
    </row>
    <row r="123" spans="1:13" x14ac:dyDescent="0.25">
      <c r="A123" s="9"/>
      <c r="B123" s="72" t="s">
        <v>204</v>
      </c>
      <c r="D123" s="4">
        <v>28203</v>
      </c>
      <c r="E123" s="90" t="s">
        <v>205</v>
      </c>
    </row>
    <row r="124" spans="1:13" x14ac:dyDescent="0.25">
      <c r="A124" s="9"/>
      <c r="B124" s="30" t="s">
        <v>90</v>
      </c>
      <c r="D124" s="4">
        <v>-58024</v>
      </c>
      <c r="E124" s="90" t="s">
        <v>191</v>
      </c>
    </row>
    <row r="125" spans="1:13" x14ac:dyDescent="0.25">
      <c r="A125" s="9"/>
      <c r="B125" s="30" t="s">
        <v>91</v>
      </c>
      <c r="D125" s="4">
        <v>-173610</v>
      </c>
      <c r="E125" s="90" t="s">
        <v>193</v>
      </c>
    </row>
    <row r="126" spans="1:13" x14ac:dyDescent="0.25">
      <c r="A126" s="9"/>
      <c r="B126" s="92" t="s">
        <v>92</v>
      </c>
      <c r="C126" s="5"/>
      <c r="D126" s="93">
        <v>97965</v>
      </c>
      <c r="E126" s="90" t="s">
        <v>192</v>
      </c>
    </row>
    <row r="127" spans="1:13" ht="13.8" thickBot="1" x14ac:dyDescent="0.3">
      <c r="A127" s="9"/>
      <c r="B127" s="23"/>
      <c r="D127" s="94">
        <f>SUM(D118:D126)</f>
        <v>5763751</v>
      </c>
      <c r="K127" s="23"/>
    </row>
    <row r="128" spans="1:13" ht="31.95" customHeight="1" thickTop="1" x14ac:dyDescent="0.25">
      <c r="A128" s="9"/>
      <c r="B128" s="95" t="s">
        <v>194</v>
      </c>
      <c r="D128" s="4"/>
      <c r="E128" s="96"/>
    </row>
    <row r="129" spans="1:5" ht="7.95" customHeight="1" x14ac:dyDescent="0.25">
      <c r="A129" s="9"/>
      <c r="B129" s="97"/>
      <c r="D129" s="4"/>
    </row>
    <row r="130" spans="1:5" ht="54" customHeight="1" x14ac:dyDescent="0.25">
      <c r="A130" s="9"/>
      <c r="B130" s="95" t="s">
        <v>249</v>
      </c>
      <c r="D130" s="4"/>
    </row>
    <row r="131" spans="1:5" ht="14.4" x14ac:dyDescent="0.25">
      <c r="A131" s="9"/>
      <c r="B131" s="32"/>
      <c r="D131" s="4"/>
    </row>
    <row r="132" spans="1:5" ht="28.8" x14ac:dyDescent="0.25">
      <c r="A132" s="9"/>
      <c r="B132" s="98" t="s">
        <v>100</v>
      </c>
      <c r="D132" s="4"/>
    </row>
    <row r="133" spans="1:5" ht="14.4" x14ac:dyDescent="0.25">
      <c r="A133" s="9"/>
      <c r="B133" s="32" t="s">
        <v>131</v>
      </c>
      <c r="D133" s="4"/>
    </row>
    <row r="134" spans="1:5" ht="14.4" x14ac:dyDescent="0.25">
      <c r="A134" s="9"/>
      <c r="B134" s="32" t="s">
        <v>122</v>
      </c>
      <c r="D134" s="4"/>
    </row>
    <row r="135" spans="1:5" ht="28.8" x14ac:dyDescent="0.25">
      <c r="A135" s="9"/>
      <c r="B135" s="98" t="s">
        <v>101</v>
      </c>
      <c r="D135" s="4"/>
    </row>
    <row r="136" spans="1:5" ht="14.4" x14ac:dyDescent="0.25">
      <c r="A136" s="9"/>
      <c r="B136" s="32"/>
      <c r="D136" s="4"/>
    </row>
    <row r="137" spans="1:5" ht="26.4" x14ac:dyDescent="0.25">
      <c r="B137" s="72" t="s">
        <v>198</v>
      </c>
      <c r="D137" s="4"/>
    </row>
    <row r="138" spans="1:5" ht="15.6" customHeight="1" x14ac:dyDescent="0.25">
      <c r="B138" s="95" t="s">
        <v>197</v>
      </c>
      <c r="D138" s="4">
        <v>705000</v>
      </c>
      <c r="E138" s="90" t="s">
        <v>196</v>
      </c>
    </row>
    <row r="139" spans="1:5" x14ac:dyDescent="0.25">
      <c r="B139" s="97" t="s">
        <v>93</v>
      </c>
      <c r="D139" s="114">
        <v>37000</v>
      </c>
      <c r="E139" s="90" t="s">
        <v>195</v>
      </c>
    </row>
    <row r="140" spans="1:5" ht="13.8" thickBot="1" x14ac:dyDescent="0.3">
      <c r="B140" s="30"/>
      <c r="D140" s="94">
        <f>SUM(D138:D139)</f>
        <v>742000</v>
      </c>
    </row>
    <row r="141" spans="1:5" ht="13.8" thickTop="1" x14ac:dyDescent="0.25">
      <c r="B141" s="30"/>
      <c r="D141" s="4"/>
    </row>
    <row r="142" spans="1:5" ht="26.4" x14ac:dyDescent="0.25">
      <c r="B142" s="72" t="s">
        <v>199</v>
      </c>
      <c r="D142" s="4"/>
    </row>
    <row r="143" spans="1:5" x14ac:dyDescent="0.25">
      <c r="B143" s="95" t="s">
        <v>197</v>
      </c>
      <c r="D143" s="4">
        <v>160000</v>
      </c>
    </row>
    <row r="144" spans="1:5" x14ac:dyDescent="0.25">
      <c r="B144" s="97" t="s">
        <v>93</v>
      </c>
      <c r="D144" s="114">
        <v>7000</v>
      </c>
    </row>
    <row r="145" spans="1:6" ht="13.8" thickBot="1" x14ac:dyDescent="0.3">
      <c r="B145" s="30"/>
      <c r="D145" s="94">
        <f>SUM(D143:D144)</f>
        <v>167000</v>
      </c>
    </row>
    <row r="146" spans="1:6" ht="17.25" customHeight="1" thickTop="1" x14ac:dyDescent="0.25">
      <c r="B146" s="23" t="s">
        <v>108</v>
      </c>
      <c r="D146" s="4">
        <v>0</v>
      </c>
    </row>
    <row r="147" spans="1:6" ht="19.5" customHeight="1" x14ac:dyDescent="0.25">
      <c r="B147" s="66" t="s">
        <v>102</v>
      </c>
    </row>
    <row r="148" spans="1:6" x14ac:dyDescent="0.25">
      <c r="A148" s="9">
        <v>11</v>
      </c>
      <c r="B148" s="9" t="s">
        <v>49</v>
      </c>
      <c r="C148" s="26"/>
      <c r="D148" s="3"/>
      <c r="F148" s="3"/>
    </row>
    <row r="149" spans="1:6" x14ac:dyDescent="0.25">
      <c r="A149" s="9"/>
      <c r="B149" s="23" t="s">
        <v>84</v>
      </c>
      <c r="C149" s="26"/>
      <c r="D149" s="3"/>
      <c r="F149" s="3"/>
    </row>
    <row r="150" spans="1:6" x14ac:dyDescent="0.25">
      <c r="D150" s="3"/>
    </row>
    <row r="151" spans="1:6" x14ac:dyDescent="0.25">
      <c r="D151" s="3"/>
    </row>
    <row r="152" spans="1:6" x14ac:dyDescent="0.25">
      <c r="D152" s="3"/>
    </row>
    <row r="153" spans="1:6" x14ac:dyDescent="0.25">
      <c r="D153" s="3"/>
    </row>
    <row r="154" spans="1:6" x14ac:dyDescent="0.25">
      <c r="D154" s="3"/>
    </row>
    <row r="155" spans="1:6" x14ac:dyDescent="0.25">
      <c r="D155" s="3"/>
    </row>
    <row r="156" spans="1:6" x14ac:dyDescent="0.25">
      <c r="D156" s="3"/>
    </row>
    <row r="157" spans="1:6" x14ac:dyDescent="0.25">
      <c r="D157" s="3"/>
    </row>
    <row r="158" spans="1:6" x14ac:dyDescent="0.25">
      <c r="D158" s="3"/>
    </row>
    <row r="159" spans="1:6" x14ac:dyDescent="0.25">
      <c r="D159" s="3"/>
    </row>
    <row r="160" spans="1:6" x14ac:dyDescent="0.25">
      <c r="D160" s="3"/>
    </row>
    <row r="161" spans="4:4" x14ac:dyDescent="0.25">
      <c r="D161" s="3"/>
    </row>
    <row r="162" spans="4:4" x14ac:dyDescent="0.25">
      <c r="D162" s="3"/>
    </row>
    <row r="163" spans="4:4" x14ac:dyDescent="0.25">
      <c r="D163" s="3"/>
    </row>
    <row r="164" spans="4:4" x14ac:dyDescent="0.25">
      <c r="D164" s="3"/>
    </row>
    <row r="165" spans="4:4" x14ac:dyDescent="0.25">
      <c r="D165" s="3"/>
    </row>
    <row r="166" spans="4:4" x14ac:dyDescent="0.25">
      <c r="D166" s="3"/>
    </row>
    <row r="167" spans="4:4" x14ac:dyDescent="0.25">
      <c r="D167" s="3"/>
    </row>
    <row r="168" spans="4:4" x14ac:dyDescent="0.25">
      <c r="D168" s="3"/>
    </row>
    <row r="169" spans="4:4" x14ac:dyDescent="0.25">
      <c r="D169" s="3"/>
    </row>
    <row r="170" spans="4:4" x14ac:dyDescent="0.25">
      <c r="D170" s="3"/>
    </row>
    <row r="171" spans="4:4" x14ac:dyDescent="0.25">
      <c r="D171" s="3"/>
    </row>
    <row r="172" spans="4:4" x14ac:dyDescent="0.25">
      <c r="D172" s="3"/>
    </row>
    <row r="173" spans="4:4" x14ac:dyDescent="0.25">
      <c r="D173" s="3"/>
    </row>
    <row r="174" spans="4:4" x14ac:dyDescent="0.25">
      <c r="D174" s="3"/>
    </row>
    <row r="175" spans="4:4" x14ac:dyDescent="0.25">
      <c r="D175" s="3"/>
    </row>
    <row r="176" spans="4:4" x14ac:dyDescent="0.25">
      <c r="D176" s="3"/>
    </row>
    <row r="177" spans="4:4" x14ac:dyDescent="0.25">
      <c r="D177" s="3"/>
    </row>
    <row r="178" spans="4:4" x14ac:dyDescent="0.25">
      <c r="D178" s="3"/>
    </row>
    <row r="179" spans="4:4" x14ac:dyDescent="0.25">
      <c r="D179" s="3"/>
    </row>
    <row r="180" spans="4:4" x14ac:dyDescent="0.25">
      <c r="D180" s="3"/>
    </row>
    <row r="181" spans="4:4" x14ac:dyDescent="0.25">
      <c r="D181" s="3"/>
    </row>
    <row r="182" spans="4:4" x14ac:dyDescent="0.25">
      <c r="D182" s="3"/>
    </row>
    <row r="183" spans="4:4" x14ac:dyDescent="0.25">
      <c r="D183" s="3"/>
    </row>
    <row r="184" spans="4:4" x14ac:dyDescent="0.25">
      <c r="D184" s="3"/>
    </row>
    <row r="185" spans="4:4" x14ac:dyDescent="0.25">
      <c r="D185" s="3"/>
    </row>
    <row r="186" spans="4:4" x14ac:dyDescent="0.25">
      <c r="D186" s="3"/>
    </row>
    <row r="187" spans="4:4" x14ac:dyDescent="0.25">
      <c r="D187" s="3"/>
    </row>
    <row r="188" spans="4:4" x14ac:dyDescent="0.25">
      <c r="D188" s="3"/>
    </row>
    <row r="189" spans="4:4" x14ac:dyDescent="0.25">
      <c r="D189" s="3"/>
    </row>
    <row r="190" spans="4:4" x14ac:dyDescent="0.25">
      <c r="D190" s="3"/>
    </row>
    <row r="191" spans="4:4" x14ac:dyDescent="0.25">
      <c r="D191" s="3"/>
    </row>
    <row r="192" spans="4:4" x14ac:dyDescent="0.25">
      <c r="D192" s="3"/>
    </row>
    <row r="193" spans="4:4" x14ac:dyDescent="0.25">
      <c r="D193" s="3"/>
    </row>
    <row r="194" spans="4:4" x14ac:dyDescent="0.25">
      <c r="D194" s="3"/>
    </row>
    <row r="195" spans="4:4" x14ac:dyDescent="0.25">
      <c r="D195" s="3"/>
    </row>
    <row r="196" spans="4:4" x14ac:dyDescent="0.25">
      <c r="D196" s="3"/>
    </row>
    <row r="197" spans="4:4" x14ac:dyDescent="0.25">
      <c r="D197" s="3"/>
    </row>
    <row r="198" spans="4:4" x14ac:dyDescent="0.25">
      <c r="D198" s="3"/>
    </row>
    <row r="199" spans="4:4" x14ac:dyDescent="0.25">
      <c r="D199" s="3"/>
    </row>
    <row r="200" spans="4:4" x14ac:dyDescent="0.25">
      <c r="D200" s="3"/>
    </row>
    <row r="201" spans="4:4" x14ac:dyDescent="0.25">
      <c r="D201" s="3"/>
    </row>
    <row r="202" spans="4:4" x14ac:dyDescent="0.25">
      <c r="D202" s="3"/>
    </row>
    <row r="203" spans="4:4" x14ac:dyDescent="0.25">
      <c r="D203" s="3"/>
    </row>
    <row r="204" spans="4:4" x14ac:dyDescent="0.25">
      <c r="D204" s="3"/>
    </row>
    <row r="205" spans="4:4" x14ac:dyDescent="0.25">
      <c r="D205" s="3"/>
    </row>
    <row r="206" spans="4:4" x14ac:dyDescent="0.25">
      <c r="D206" s="3"/>
    </row>
    <row r="207" spans="4:4" x14ac:dyDescent="0.25">
      <c r="D207" s="3"/>
    </row>
    <row r="208" spans="4:4" x14ac:dyDescent="0.25">
      <c r="D208" s="3"/>
    </row>
    <row r="209" spans="4:4" x14ac:dyDescent="0.25">
      <c r="D209" s="3"/>
    </row>
    <row r="210" spans="4:4" x14ac:dyDescent="0.25">
      <c r="D210" s="3"/>
    </row>
    <row r="211" spans="4:4" x14ac:dyDescent="0.25">
      <c r="D211" s="3"/>
    </row>
    <row r="212" spans="4:4" x14ac:dyDescent="0.25">
      <c r="D212" s="3"/>
    </row>
    <row r="213" spans="4:4" x14ac:dyDescent="0.25">
      <c r="D213" s="3"/>
    </row>
    <row r="214" spans="4:4" x14ac:dyDescent="0.25">
      <c r="D214" s="3"/>
    </row>
    <row r="215" spans="4:4" x14ac:dyDescent="0.25">
      <c r="D215" s="3"/>
    </row>
    <row r="216" spans="4:4" x14ac:dyDescent="0.25">
      <c r="D216" s="3"/>
    </row>
    <row r="217" spans="4:4" x14ac:dyDescent="0.25">
      <c r="D217" s="3"/>
    </row>
    <row r="218" spans="4:4" x14ac:dyDescent="0.25">
      <c r="D218" s="3"/>
    </row>
    <row r="219" spans="4:4" x14ac:dyDescent="0.25">
      <c r="D219" s="3"/>
    </row>
    <row r="220" spans="4:4" x14ac:dyDescent="0.25">
      <c r="D220" s="3"/>
    </row>
    <row r="221" spans="4:4" x14ac:dyDescent="0.25">
      <c r="D221" s="3"/>
    </row>
    <row r="222" spans="4:4" x14ac:dyDescent="0.25">
      <c r="D222" s="3"/>
    </row>
    <row r="223" spans="4:4" x14ac:dyDescent="0.25">
      <c r="D223" s="3"/>
    </row>
    <row r="224" spans="4:4" x14ac:dyDescent="0.25">
      <c r="D224" s="3"/>
    </row>
    <row r="225" spans="4:4" x14ac:dyDescent="0.25">
      <c r="D225" s="3"/>
    </row>
    <row r="226" spans="4:4" x14ac:dyDescent="0.25">
      <c r="D226" s="3"/>
    </row>
    <row r="227" spans="4:4" x14ac:dyDescent="0.25">
      <c r="D227" s="3"/>
    </row>
    <row r="228" spans="4:4" x14ac:dyDescent="0.25">
      <c r="D228" s="3"/>
    </row>
    <row r="229" spans="4:4" x14ac:dyDescent="0.25">
      <c r="D229" s="3"/>
    </row>
    <row r="230" spans="4:4" x14ac:dyDescent="0.25">
      <c r="D230" s="3"/>
    </row>
    <row r="231" spans="4:4" x14ac:dyDescent="0.25">
      <c r="D231" s="3"/>
    </row>
    <row r="232" spans="4:4" x14ac:dyDescent="0.25">
      <c r="D232" s="3"/>
    </row>
    <row r="233" spans="4:4" x14ac:dyDescent="0.25">
      <c r="D233" s="3"/>
    </row>
    <row r="234" spans="4:4" x14ac:dyDescent="0.25">
      <c r="D234" s="3"/>
    </row>
    <row r="235" spans="4:4" x14ac:dyDescent="0.25">
      <c r="D235" s="3"/>
    </row>
    <row r="236" spans="4:4" x14ac:dyDescent="0.25">
      <c r="D236" s="3"/>
    </row>
    <row r="237" spans="4:4" x14ac:dyDescent="0.25">
      <c r="D237" s="3"/>
    </row>
    <row r="238" spans="4:4" x14ac:dyDescent="0.25">
      <c r="D238" s="3"/>
    </row>
    <row r="239" spans="4:4" x14ac:dyDescent="0.25">
      <c r="D239" s="3"/>
    </row>
    <row r="240" spans="4:4" x14ac:dyDescent="0.25">
      <c r="D240" s="3"/>
    </row>
    <row r="241" spans="4:4" x14ac:dyDescent="0.25">
      <c r="D241" s="3"/>
    </row>
    <row r="242" spans="4:4" x14ac:dyDescent="0.25">
      <c r="D242" s="3"/>
    </row>
    <row r="243" spans="4:4" x14ac:dyDescent="0.25">
      <c r="D243" s="3"/>
    </row>
    <row r="244" spans="4:4" x14ac:dyDescent="0.25">
      <c r="D244" s="3"/>
    </row>
    <row r="245" spans="4:4" x14ac:dyDescent="0.25">
      <c r="D245" s="3"/>
    </row>
    <row r="246" spans="4:4" x14ac:dyDescent="0.25">
      <c r="D246" s="3"/>
    </row>
    <row r="247" spans="4:4" x14ac:dyDescent="0.25">
      <c r="D247" s="3"/>
    </row>
    <row r="248" spans="4:4" x14ac:dyDescent="0.25">
      <c r="D248" s="3"/>
    </row>
    <row r="249" spans="4:4" x14ac:dyDescent="0.25">
      <c r="D249" s="3"/>
    </row>
    <row r="250" spans="4:4" x14ac:dyDescent="0.25">
      <c r="D250" s="3"/>
    </row>
    <row r="251" spans="4:4" x14ac:dyDescent="0.25">
      <c r="D251" s="3"/>
    </row>
    <row r="252" spans="4:4" x14ac:dyDescent="0.25">
      <c r="D252" s="3"/>
    </row>
    <row r="253" spans="4:4" x14ac:dyDescent="0.25">
      <c r="D253" s="3"/>
    </row>
    <row r="254" spans="4:4" x14ac:dyDescent="0.25">
      <c r="D254" s="3"/>
    </row>
    <row r="255" spans="4:4" x14ac:dyDescent="0.25">
      <c r="D255" s="3"/>
    </row>
    <row r="256" spans="4:4" x14ac:dyDescent="0.25">
      <c r="D256" s="3"/>
    </row>
    <row r="257" spans="4:4" x14ac:dyDescent="0.25">
      <c r="D257" s="3"/>
    </row>
    <row r="258" spans="4:4" x14ac:dyDescent="0.25">
      <c r="D258" s="3"/>
    </row>
    <row r="259" spans="4:4" x14ac:dyDescent="0.25">
      <c r="D259" s="3"/>
    </row>
    <row r="260" spans="4:4" x14ac:dyDescent="0.25">
      <c r="D260" s="3"/>
    </row>
    <row r="261" spans="4:4" x14ac:dyDescent="0.25">
      <c r="D261" s="3"/>
    </row>
    <row r="262" spans="4:4" x14ac:dyDescent="0.25">
      <c r="D262" s="3"/>
    </row>
    <row r="263" spans="4:4" x14ac:dyDescent="0.25">
      <c r="D263" s="3"/>
    </row>
    <row r="264" spans="4:4" x14ac:dyDescent="0.25">
      <c r="D264" s="3"/>
    </row>
    <row r="265" spans="4:4" x14ac:dyDescent="0.25">
      <c r="D265" s="3"/>
    </row>
    <row r="266" spans="4:4" x14ac:dyDescent="0.25">
      <c r="D266" s="3"/>
    </row>
    <row r="267" spans="4:4" x14ac:dyDescent="0.25">
      <c r="D267" s="3"/>
    </row>
    <row r="268" spans="4:4" x14ac:dyDescent="0.25">
      <c r="D268" s="3"/>
    </row>
    <row r="269" spans="4:4" x14ac:dyDescent="0.25">
      <c r="D269" s="3"/>
    </row>
    <row r="270" spans="4:4" x14ac:dyDescent="0.25">
      <c r="D270" s="3"/>
    </row>
    <row r="271" spans="4:4" x14ac:dyDescent="0.25">
      <c r="D271" s="3"/>
    </row>
    <row r="272" spans="4:4" x14ac:dyDescent="0.25">
      <c r="D272" s="3"/>
    </row>
    <row r="273" spans="4:4" x14ac:dyDescent="0.25">
      <c r="D273" s="3"/>
    </row>
    <row r="274" spans="4:4" x14ac:dyDescent="0.25">
      <c r="D274" s="3"/>
    </row>
    <row r="275" spans="4:4" x14ac:dyDescent="0.25">
      <c r="D275" s="3"/>
    </row>
    <row r="276" spans="4:4" x14ac:dyDescent="0.25">
      <c r="D276" s="3"/>
    </row>
    <row r="277" spans="4:4" x14ac:dyDescent="0.25">
      <c r="D277" s="3"/>
    </row>
    <row r="278" spans="4:4" x14ac:dyDescent="0.25">
      <c r="D278" s="3"/>
    </row>
    <row r="279" spans="4:4" x14ac:dyDescent="0.25">
      <c r="D279" s="3"/>
    </row>
    <row r="280" spans="4:4" x14ac:dyDescent="0.25">
      <c r="D280" s="3"/>
    </row>
    <row r="281" spans="4:4" x14ac:dyDescent="0.25">
      <c r="D281" s="3"/>
    </row>
    <row r="282" spans="4:4" x14ac:dyDescent="0.25">
      <c r="D282" s="3"/>
    </row>
    <row r="283" spans="4:4" x14ac:dyDescent="0.25">
      <c r="D283" s="3"/>
    </row>
    <row r="284" spans="4:4" x14ac:dyDescent="0.25">
      <c r="D284" s="3"/>
    </row>
    <row r="285" spans="4:4" x14ac:dyDescent="0.25">
      <c r="D285" s="3"/>
    </row>
    <row r="286" spans="4:4" x14ac:dyDescent="0.25">
      <c r="D286" s="3"/>
    </row>
    <row r="287" spans="4:4" x14ac:dyDescent="0.25">
      <c r="D287" s="3"/>
    </row>
    <row r="288" spans="4:4" x14ac:dyDescent="0.25">
      <c r="D288" s="3"/>
    </row>
    <row r="289" spans="4:4" x14ac:dyDescent="0.25">
      <c r="D289" s="3"/>
    </row>
    <row r="290" spans="4:4" x14ac:dyDescent="0.25">
      <c r="D290" s="3"/>
    </row>
    <row r="291" spans="4:4" x14ac:dyDescent="0.25">
      <c r="D291" s="3"/>
    </row>
    <row r="292" spans="4:4" x14ac:dyDescent="0.25">
      <c r="D292" s="3"/>
    </row>
    <row r="293" spans="4:4" x14ac:dyDescent="0.25">
      <c r="D293" s="3"/>
    </row>
    <row r="294" spans="4:4" x14ac:dyDescent="0.25">
      <c r="D294" s="3"/>
    </row>
    <row r="295" spans="4:4" x14ac:dyDescent="0.25">
      <c r="D295" s="3"/>
    </row>
    <row r="296" spans="4:4" x14ac:dyDescent="0.25">
      <c r="D296" s="3"/>
    </row>
    <row r="297" spans="4:4" x14ac:dyDescent="0.25">
      <c r="D297" s="3"/>
    </row>
    <row r="298" spans="4:4" x14ac:dyDescent="0.25">
      <c r="D298" s="3"/>
    </row>
    <row r="299" spans="4:4" x14ac:dyDescent="0.25">
      <c r="D299" s="3"/>
    </row>
    <row r="300" spans="4:4" x14ac:dyDescent="0.25">
      <c r="D300" s="3"/>
    </row>
    <row r="301" spans="4:4" x14ac:dyDescent="0.25">
      <c r="D301" s="3"/>
    </row>
    <row r="302" spans="4:4" x14ac:dyDescent="0.25">
      <c r="D302" s="3"/>
    </row>
    <row r="303" spans="4:4" x14ac:dyDescent="0.25">
      <c r="D303" s="3"/>
    </row>
    <row r="304" spans="4:4" x14ac:dyDescent="0.25">
      <c r="D304" s="3"/>
    </row>
    <row r="305" spans="4:4" x14ac:dyDescent="0.25">
      <c r="D305" s="3"/>
    </row>
    <row r="306" spans="4:4" x14ac:dyDescent="0.25">
      <c r="D306" s="3"/>
    </row>
    <row r="307" spans="4:4" x14ac:dyDescent="0.25">
      <c r="D307" s="3"/>
    </row>
    <row r="308" spans="4:4" x14ac:dyDescent="0.25">
      <c r="D308" s="3"/>
    </row>
    <row r="309" spans="4:4" x14ac:dyDescent="0.25">
      <c r="D309" s="3"/>
    </row>
    <row r="310" spans="4:4" x14ac:dyDescent="0.25">
      <c r="D310" s="3"/>
    </row>
    <row r="311" spans="4:4" x14ac:dyDescent="0.25">
      <c r="D311" s="3"/>
    </row>
    <row r="312" spans="4:4" x14ac:dyDescent="0.25">
      <c r="D312" s="3"/>
    </row>
    <row r="313" spans="4:4" x14ac:dyDescent="0.25">
      <c r="D313" s="3"/>
    </row>
    <row r="314" spans="4:4" x14ac:dyDescent="0.25">
      <c r="D314" s="3"/>
    </row>
    <row r="315" spans="4:4" x14ac:dyDescent="0.25">
      <c r="D315" s="3"/>
    </row>
    <row r="316" spans="4:4" x14ac:dyDescent="0.25">
      <c r="D316" s="3"/>
    </row>
    <row r="317" spans="4:4" x14ac:dyDescent="0.25">
      <c r="D317" s="3"/>
    </row>
    <row r="318" spans="4:4" x14ac:dyDescent="0.25">
      <c r="D318" s="3"/>
    </row>
    <row r="319" spans="4:4" x14ac:dyDescent="0.25">
      <c r="D319" s="3"/>
    </row>
    <row r="320" spans="4:4" x14ac:dyDescent="0.25">
      <c r="D320" s="3"/>
    </row>
    <row r="321" spans="4:4" x14ac:dyDescent="0.25">
      <c r="D321" s="3"/>
    </row>
    <row r="322" spans="4:4" x14ac:dyDescent="0.25">
      <c r="D322" s="3"/>
    </row>
    <row r="323" spans="4:4" x14ac:dyDescent="0.25">
      <c r="D323" s="3"/>
    </row>
    <row r="324" spans="4:4" x14ac:dyDescent="0.25">
      <c r="D324" s="3"/>
    </row>
    <row r="325" spans="4:4" x14ac:dyDescent="0.25">
      <c r="D325" s="3"/>
    </row>
    <row r="326" spans="4:4" x14ac:dyDescent="0.25">
      <c r="D326" s="3"/>
    </row>
    <row r="327" spans="4:4" x14ac:dyDescent="0.25">
      <c r="D327" s="3"/>
    </row>
    <row r="328" spans="4:4" x14ac:dyDescent="0.25">
      <c r="D328" s="3"/>
    </row>
    <row r="329" spans="4:4" x14ac:dyDescent="0.25">
      <c r="D329" s="3"/>
    </row>
    <row r="330" spans="4:4" x14ac:dyDescent="0.25">
      <c r="D330" s="3"/>
    </row>
    <row r="331" spans="4:4" x14ac:dyDescent="0.25">
      <c r="D331" s="3"/>
    </row>
    <row r="332" spans="4:4" x14ac:dyDescent="0.25">
      <c r="D332" s="3"/>
    </row>
    <row r="333" spans="4:4" x14ac:dyDescent="0.25">
      <c r="D333" s="3"/>
    </row>
    <row r="334" spans="4:4" x14ac:dyDescent="0.25">
      <c r="D334" s="3"/>
    </row>
    <row r="335" spans="4:4" x14ac:dyDescent="0.25">
      <c r="D335" s="3"/>
    </row>
    <row r="336" spans="4:4" x14ac:dyDescent="0.25">
      <c r="D336" s="3"/>
    </row>
    <row r="337" spans="4:4" x14ac:dyDescent="0.25">
      <c r="D337" s="3"/>
    </row>
    <row r="338" spans="4:4" x14ac:dyDescent="0.25">
      <c r="D338" s="3"/>
    </row>
    <row r="339" spans="4:4" x14ac:dyDescent="0.25">
      <c r="D339" s="3"/>
    </row>
    <row r="340" spans="4:4" x14ac:dyDescent="0.25">
      <c r="D340" s="3"/>
    </row>
    <row r="341" spans="4:4" x14ac:dyDescent="0.25">
      <c r="D341" s="3"/>
    </row>
    <row r="342" spans="4:4" x14ac:dyDescent="0.25">
      <c r="D342" s="3"/>
    </row>
    <row r="343" spans="4:4" x14ac:dyDescent="0.25">
      <c r="D343" s="3"/>
    </row>
    <row r="344" spans="4:4" x14ac:dyDescent="0.25">
      <c r="D344" s="3"/>
    </row>
    <row r="345" spans="4:4" x14ac:dyDescent="0.25">
      <c r="D345" s="3"/>
    </row>
    <row r="346" spans="4:4" x14ac:dyDescent="0.25">
      <c r="D346" s="3"/>
    </row>
    <row r="347" spans="4:4" x14ac:dyDescent="0.25">
      <c r="D347" s="3"/>
    </row>
    <row r="348" spans="4:4" x14ac:dyDescent="0.25">
      <c r="D348" s="3"/>
    </row>
    <row r="349" spans="4:4" x14ac:dyDescent="0.25">
      <c r="D349" s="3"/>
    </row>
    <row r="350" spans="4:4" x14ac:dyDescent="0.25">
      <c r="D350" s="3"/>
    </row>
    <row r="351" spans="4:4" x14ac:dyDescent="0.25">
      <c r="D351" s="3"/>
    </row>
    <row r="352" spans="4:4" x14ac:dyDescent="0.25">
      <c r="D352" s="3"/>
    </row>
    <row r="353" spans="4:4" x14ac:dyDescent="0.25">
      <c r="D353" s="3"/>
    </row>
    <row r="354" spans="4:4" x14ac:dyDescent="0.25">
      <c r="D354" s="3"/>
    </row>
    <row r="355" spans="4:4" x14ac:dyDescent="0.25">
      <c r="D355" s="3"/>
    </row>
    <row r="356" spans="4:4" x14ac:dyDescent="0.25">
      <c r="D356" s="3"/>
    </row>
    <row r="357" spans="4:4" x14ac:dyDescent="0.25">
      <c r="D357" s="3"/>
    </row>
    <row r="358" spans="4:4" x14ac:dyDescent="0.25">
      <c r="D358" s="3"/>
    </row>
    <row r="359" spans="4:4" x14ac:dyDescent="0.25">
      <c r="D359" s="3"/>
    </row>
    <row r="360" spans="4:4" x14ac:dyDescent="0.25">
      <c r="D360" s="3"/>
    </row>
    <row r="361" spans="4:4" x14ac:dyDescent="0.25">
      <c r="D361" s="3"/>
    </row>
    <row r="362" spans="4:4" x14ac:dyDescent="0.25">
      <c r="D362" s="3"/>
    </row>
    <row r="363" spans="4:4" x14ac:dyDescent="0.25">
      <c r="D363" s="3"/>
    </row>
    <row r="364" spans="4:4" x14ac:dyDescent="0.25">
      <c r="D364" s="3"/>
    </row>
    <row r="365" spans="4:4" x14ac:dyDescent="0.25">
      <c r="D365" s="3"/>
    </row>
    <row r="366" spans="4:4" x14ac:dyDescent="0.25">
      <c r="D366" s="3"/>
    </row>
    <row r="367" spans="4:4" x14ac:dyDescent="0.25">
      <c r="D367" s="3"/>
    </row>
    <row r="368" spans="4:4" x14ac:dyDescent="0.25">
      <c r="D368" s="3"/>
    </row>
    <row r="369" spans="4:4" x14ac:dyDescent="0.25">
      <c r="D369" s="3"/>
    </row>
    <row r="370" spans="4:4" x14ac:dyDescent="0.25">
      <c r="D370" s="3"/>
    </row>
    <row r="371" spans="4:4" x14ac:dyDescent="0.25">
      <c r="D371" s="3"/>
    </row>
    <row r="372" spans="4:4" x14ac:dyDescent="0.25">
      <c r="D372" s="3"/>
    </row>
    <row r="373" spans="4:4" x14ac:dyDescent="0.25">
      <c r="D373" s="3"/>
    </row>
    <row r="374" spans="4:4" x14ac:dyDescent="0.25">
      <c r="D374" s="3"/>
    </row>
    <row r="375" spans="4:4" x14ac:dyDescent="0.25">
      <c r="D375" s="3"/>
    </row>
    <row r="376" spans="4:4" x14ac:dyDescent="0.25">
      <c r="D376" s="3"/>
    </row>
    <row r="377" spans="4:4" x14ac:dyDescent="0.25">
      <c r="D377" s="3"/>
    </row>
    <row r="378" spans="4:4" x14ac:dyDescent="0.25">
      <c r="D378" s="3"/>
    </row>
    <row r="379" spans="4:4" x14ac:dyDescent="0.25">
      <c r="D379" s="3"/>
    </row>
    <row r="380" spans="4:4" x14ac:dyDescent="0.25">
      <c r="D380" s="3"/>
    </row>
    <row r="381" spans="4:4" x14ac:dyDescent="0.25">
      <c r="D381" s="3"/>
    </row>
    <row r="382" spans="4:4" x14ac:dyDescent="0.25">
      <c r="D382" s="3"/>
    </row>
    <row r="383" spans="4:4" x14ac:dyDescent="0.25">
      <c r="D383" s="3"/>
    </row>
    <row r="384" spans="4:4" x14ac:dyDescent="0.25">
      <c r="D384" s="3"/>
    </row>
    <row r="385" spans="4:4" x14ac:dyDescent="0.25">
      <c r="D385" s="3"/>
    </row>
    <row r="386" spans="4:4" x14ac:dyDescent="0.25">
      <c r="D386" s="3"/>
    </row>
    <row r="387" spans="4:4" x14ac:dyDescent="0.25">
      <c r="D387" s="3"/>
    </row>
    <row r="388" spans="4:4" x14ac:dyDescent="0.25">
      <c r="D388" s="3"/>
    </row>
    <row r="389" spans="4:4" x14ac:dyDescent="0.25">
      <c r="D389" s="3"/>
    </row>
    <row r="390" spans="4:4" x14ac:dyDescent="0.25">
      <c r="D390" s="3"/>
    </row>
    <row r="391" spans="4:4" x14ac:dyDescent="0.25">
      <c r="D391" s="3"/>
    </row>
    <row r="392" spans="4:4" x14ac:dyDescent="0.25">
      <c r="D392" s="3"/>
    </row>
    <row r="393" spans="4:4" x14ac:dyDescent="0.25">
      <c r="D393" s="3"/>
    </row>
    <row r="394" spans="4:4" x14ac:dyDescent="0.25">
      <c r="D394" s="3"/>
    </row>
    <row r="395" spans="4:4" x14ac:dyDescent="0.25">
      <c r="D395" s="3"/>
    </row>
    <row r="396" spans="4:4" x14ac:dyDescent="0.25">
      <c r="D396" s="3"/>
    </row>
    <row r="397" spans="4:4" x14ac:dyDescent="0.25">
      <c r="D397" s="3"/>
    </row>
    <row r="398" spans="4:4" x14ac:dyDescent="0.25">
      <c r="D398" s="3"/>
    </row>
    <row r="399" spans="4:4" x14ac:dyDescent="0.25">
      <c r="D399" s="3"/>
    </row>
    <row r="400" spans="4:4" x14ac:dyDescent="0.25">
      <c r="D400" s="3"/>
    </row>
    <row r="401" spans="4:4" x14ac:dyDescent="0.25">
      <c r="D401" s="3"/>
    </row>
    <row r="402" spans="4:4" x14ac:dyDescent="0.25">
      <c r="D402" s="3"/>
    </row>
    <row r="403" spans="4:4" x14ac:dyDescent="0.25">
      <c r="D403" s="3"/>
    </row>
    <row r="404" spans="4:4" x14ac:dyDescent="0.25">
      <c r="D404" s="3"/>
    </row>
    <row r="405" spans="4:4" x14ac:dyDescent="0.25">
      <c r="D405" s="3"/>
    </row>
    <row r="406" spans="4:4" x14ac:dyDescent="0.25">
      <c r="D406" s="3"/>
    </row>
    <row r="407" spans="4:4" x14ac:dyDescent="0.25">
      <c r="D407" s="3"/>
    </row>
    <row r="408" spans="4:4" x14ac:dyDescent="0.25">
      <c r="D408" s="3"/>
    </row>
    <row r="409" spans="4:4" x14ac:dyDescent="0.25">
      <c r="D409" s="3"/>
    </row>
    <row r="410" spans="4:4" x14ac:dyDescent="0.25">
      <c r="D410" s="3"/>
    </row>
    <row r="411" spans="4:4" x14ac:dyDescent="0.25">
      <c r="D411" s="3"/>
    </row>
    <row r="412" spans="4:4" x14ac:dyDescent="0.25">
      <c r="D412" s="3"/>
    </row>
    <row r="413" spans="4:4" x14ac:dyDescent="0.25">
      <c r="D413" s="3"/>
    </row>
    <row r="414" spans="4:4" x14ac:dyDescent="0.25">
      <c r="D414" s="3"/>
    </row>
    <row r="415" spans="4:4" x14ac:dyDescent="0.25">
      <c r="D415" s="3"/>
    </row>
    <row r="416" spans="4:4" x14ac:dyDescent="0.25">
      <c r="D416" s="3"/>
    </row>
    <row r="417" spans="4:4" x14ac:dyDescent="0.25">
      <c r="D417" s="3"/>
    </row>
    <row r="418" spans="4:4" x14ac:dyDescent="0.25">
      <c r="D418" s="3"/>
    </row>
    <row r="419" spans="4:4" x14ac:dyDescent="0.25">
      <c r="D419" s="3"/>
    </row>
    <row r="420" spans="4:4" x14ac:dyDescent="0.25">
      <c r="D420" s="3"/>
    </row>
    <row r="421" spans="4:4" x14ac:dyDescent="0.25">
      <c r="D421" s="3"/>
    </row>
    <row r="422" spans="4:4" x14ac:dyDescent="0.25">
      <c r="D422" s="3"/>
    </row>
    <row r="423" spans="4:4" x14ac:dyDescent="0.25">
      <c r="D423" s="3"/>
    </row>
    <row r="424" spans="4:4" x14ac:dyDescent="0.25">
      <c r="D424" s="3"/>
    </row>
    <row r="425" spans="4:4" x14ac:dyDescent="0.25">
      <c r="D425" s="3"/>
    </row>
    <row r="426" spans="4:4" x14ac:dyDescent="0.25">
      <c r="D426" s="3"/>
    </row>
    <row r="427" spans="4:4" x14ac:dyDescent="0.25">
      <c r="D427" s="3"/>
    </row>
    <row r="428" spans="4:4" x14ac:dyDescent="0.25">
      <c r="D428" s="3"/>
    </row>
    <row r="429" spans="4:4" x14ac:dyDescent="0.25">
      <c r="D429" s="3"/>
    </row>
    <row r="430" spans="4:4" x14ac:dyDescent="0.25">
      <c r="D430" s="3"/>
    </row>
    <row r="431" spans="4:4" x14ac:dyDescent="0.25">
      <c r="D431" s="3"/>
    </row>
    <row r="432" spans="4:4" x14ac:dyDescent="0.25">
      <c r="D432" s="3"/>
    </row>
    <row r="433" spans="4:4" x14ac:dyDescent="0.25">
      <c r="D433" s="3"/>
    </row>
    <row r="434" spans="4:4" x14ac:dyDescent="0.25">
      <c r="D434" s="3"/>
    </row>
    <row r="435" spans="4:4" x14ac:dyDescent="0.25">
      <c r="D435" s="3"/>
    </row>
    <row r="436" spans="4:4" x14ac:dyDescent="0.25">
      <c r="D436" s="3"/>
    </row>
    <row r="437" spans="4:4" x14ac:dyDescent="0.25">
      <c r="D437" s="3"/>
    </row>
    <row r="438" spans="4:4" x14ac:dyDescent="0.25">
      <c r="D438" s="3"/>
    </row>
    <row r="439" spans="4:4" x14ac:dyDescent="0.25">
      <c r="D439" s="3"/>
    </row>
    <row r="440" spans="4:4" x14ac:dyDescent="0.25">
      <c r="D440" s="3"/>
    </row>
    <row r="441" spans="4:4" x14ac:dyDescent="0.25">
      <c r="D441" s="3"/>
    </row>
    <row r="442" spans="4:4" x14ac:dyDescent="0.25">
      <c r="D442" s="3"/>
    </row>
    <row r="443" spans="4:4" x14ac:dyDescent="0.25">
      <c r="D443" s="3"/>
    </row>
    <row r="444" spans="4:4" x14ac:dyDescent="0.25">
      <c r="D444" s="3"/>
    </row>
    <row r="445" spans="4:4" x14ac:dyDescent="0.25">
      <c r="D445" s="3"/>
    </row>
    <row r="446" spans="4:4" x14ac:dyDescent="0.25">
      <c r="D446" s="3"/>
    </row>
    <row r="447" spans="4:4" x14ac:dyDescent="0.25">
      <c r="D447" s="3"/>
    </row>
    <row r="448" spans="4:4" x14ac:dyDescent="0.25">
      <c r="D448" s="3"/>
    </row>
    <row r="449" spans="4:4" x14ac:dyDescent="0.25">
      <c r="D449" s="3"/>
    </row>
    <row r="450" spans="4:4" x14ac:dyDescent="0.25">
      <c r="D450" s="3"/>
    </row>
    <row r="451" spans="4:4" x14ac:dyDescent="0.25">
      <c r="D451" s="3"/>
    </row>
    <row r="452" spans="4:4" x14ac:dyDescent="0.25">
      <c r="D452" s="3"/>
    </row>
    <row r="453" spans="4:4" x14ac:dyDescent="0.25">
      <c r="D453" s="3"/>
    </row>
    <row r="454" spans="4:4" x14ac:dyDescent="0.25">
      <c r="D454" s="3"/>
    </row>
    <row r="455" spans="4:4" x14ac:dyDescent="0.25">
      <c r="D455" s="3"/>
    </row>
    <row r="456" spans="4:4" x14ac:dyDescent="0.25">
      <c r="D456" s="3"/>
    </row>
    <row r="457" spans="4:4" x14ac:dyDescent="0.25">
      <c r="D457" s="3"/>
    </row>
    <row r="458" spans="4:4" x14ac:dyDescent="0.25">
      <c r="D458" s="3"/>
    </row>
    <row r="459" spans="4:4" x14ac:dyDescent="0.25">
      <c r="D459" s="3"/>
    </row>
    <row r="460" spans="4:4" x14ac:dyDescent="0.25">
      <c r="D460" s="3"/>
    </row>
    <row r="461" spans="4:4" x14ac:dyDescent="0.25">
      <c r="D461" s="3"/>
    </row>
    <row r="462" spans="4:4" x14ac:dyDescent="0.25">
      <c r="D462" s="3"/>
    </row>
    <row r="463" spans="4:4" x14ac:dyDescent="0.25">
      <c r="D463" s="3"/>
    </row>
    <row r="464" spans="4:4" x14ac:dyDescent="0.25">
      <c r="D464" s="3"/>
    </row>
    <row r="465" spans="4:4" x14ac:dyDescent="0.25">
      <c r="D465" s="3"/>
    </row>
    <row r="466" spans="4:4" x14ac:dyDescent="0.25">
      <c r="D466" s="3"/>
    </row>
    <row r="467" spans="4:4" x14ac:dyDescent="0.25">
      <c r="D467" s="3"/>
    </row>
    <row r="468" spans="4:4" x14ac:dyDescent="0.25">
      <c r="D468" s="3"/>
    </row>
    <row r="469" spans="4:4" x14ac:dyDescent="0.25">
      <c r="D469" s="3"/>
    </row>
    <row r="470" spans="4:4" x14ac:dyDescent="0.25">
      <c r="D470" s="3"/>
    </row>
    <row r="471" spans="4:4" x14ac:dyDescent="0.25">
      <c r="D471" s="3"/>
    </row>
    <row r="472" spans="4:4" x14ac:dyDescent="0.25">
      <c r="D472" s="3"/>
    </row>
    <row r="473" spans="4:4" x14ac:dyDescent="0.25">
      <c r="D473" s="3"/>
    </row>
    <row r="474" spans="4:4" x14ac:dyDescent="0.25">
      <c r="D474" s="3"/>
    </row>
    <row r="475" spans="4:4" x14ac:dyDescent="0.25">
      <c r="D475" s="3"/>
    </row>
    <row r="476" spans="4:4" x14ac:dyDescent="0.25">
      <c r="D476" s="3"/>
    </row>
    <row r="477" spans="4:4" x14ac:dyDescent="0.25">
      <c r="D477" s="3"/>
    </row>
    <row r="478" spans="4:4" x14ac:dyDescent="0.25">
      <c r="D478" s="3"/>
    </row>
    <row r="479" spans="4:4" x14ac:dyDescent="0.25">
      <c r="D479" s="3"/>
    </row>
    <row r="480" spans="4:4" x14ac:dyDescent="0.25">
      <c r="D480" s="3"/>
    </row>
    <row r="481" spans="4:4" x14ac:dyDescent="0.25">
      <c r="D481" s="3"/>
    </row>
    <row r="482" spans="4:4" x14ac:dyDescent="0.25">
      <c r="D482" s="3"/>
    </row>
  </sheetData>
  <phoneticPr fontId="0" type="noConversion"/>
  <pageMargins left="0.78740157499999996" right="0.78740157499999996" top="0.984251969" bottom="0.984251969" header="0.5" footer="0.5"/>
  <pageSetup paperSize="9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85D4D-A9D4-400E-A49A-47D2EDCB3342}">
  <dimension ref="A1:Z24"/>
  <sheetViews>
    <sheetView tabSelected="1" zoomScale="90" zoomScaleNormal="90" workbookViewId="0">
      <selection activeCell="F22" sqref="F22"/>
    </sheetView>
  </sheetViews>
  <sheetFormatPr baseColWidth="10" defaultRowHeight="13.2" x14ac:dyDescent="0.25"/>
  <cols>
    <col min="1" max="1" width="4.21875" customWidth="1"/>
    <col min="2" max="2" width="17.77734375" customWidth="1"/>
    <col min="3" max="3" width="11.88671875" customWidth="1"/>
    <col min="4" max="4" width="13.5546875" customWidth="1"/>
    <col min="5" max="5" width="11.88671875" customWidth="1"/>
    <col min="6" max="7" width="13" bestFit="1" customWidth="1"/>
    <col min="8" max="8" width="14.44140625" customWidth="1"/>
    <col min="9" max="11" width="13" bestFit="1" customWidth="1"/>
    <col min="12" max="14" width="13" customWidth="1"/>
    <col min="15" max="15" width="10.21875" customWidth="1"/>
    <col min="16" max="18" width="13" customWidth="1"/>
  </cols>
  <sheetData>
    <row r="1" spans="1:26" ht="17.399999999999999" x14ac:dyDescent="0.3">
      <c r="A1" s="68" t="s">
        <v>222</v>
      </c>
    </row>
    <row r="2" spans="1:26" x14ac:dyDescent="0.25">
      <c r="B2" t="s">
        <v>54</v>
      </c>
      <c r="C2" t="s">
        <v>223</v>
      </c>
      <c r="G2" t="s">
        <v>55</v>
      </c>
    </row>
    <row r="4" spans="1:26" s="102" customFormat="1" ht="63" customHeight="1" x14ac:dyDescent="0.25">
      <c r="B4" s="102" t="s">
        <v>33</v>
      </c>
      <c r="C4" s="102" t="s">
        <v>9</v>
      </c>
      <c r="D4" s="102" t="s">
        <v>62</v>
      </c>
      <c r="E4" s="102" t="s">
        <v>64</v>
      </c>
      <c r="F4" s="102" t="s">
        <v>113</v>
      </c>
      <c r="G4" s="103" t="s">
        <v>34</v>
      </c>
      <c r="H4" s="103" t="s">
        <v>133</v>
      </c>
      <c r="I4" s="109" t="s">
        <v>234</v>
      </c>
      <c r="J4" s="103" t="s">
        <v>224</v>
      </c>
      <c r="K4" s="109" t="s">
        <v>235</v>
      </c>
      <c r="L4" s="95" t="s">
        <v>229</v>
      </c>
      <c r="M4" s="110" t="s">
        <v>236</v>
      </c>
      <c r="N4" s="110" t="s">
        <v>230</v>
      </c>
      <c r="O4" s="110" t="s">
        <v>233</v>
      </c>
      <c r="P4" s="110" t="s">
        <v>231</v>
      </c>
      <c r="Q4" s="110" t="s">
        <v>237</v>
      </c>
      <c r="R4" s="110" t="s">
        <v>232</v>
      </c>
      <c r="S4" s="95"/>
    </row>
    <row r="5" spans="1:26" ht="21" customHeight="1" x14ac:dyDescent="0.25">
      <c r="A5">
        <v>3</v>
      </c>
      <c r="B5" t="s">
        <v>65</v>
      </c>
      <c r="C5" s="85">
        <v>7198</v>
      </c>
      <c r="D5" s="84">
        <v>692272</v>
      </c>
      <c r="E5" s="84">
        <v>55382</v>
      </c>
      <c r="F5" s="84">
        <v>168393.75</v>
      </c>
      <c r="G5" s="105">
        <f>SUM(D5:F5)</f>
        <v>916047.75</v>
      </c>
      <c r="H5" s="105">
        <f>C5-G5</f>
        <v>-908849.75</v>
      </c>
      <c r="I5" s="83"/>
      <c r="J5" s="105">
        <v>960125.92</v>
      </c>
      <c r="K5" s="83">
        <f>SUM(H5:J5)</f>
        <v>51276.170000000042</v>
      </c>
      <c r="L5" s="106">
        <v>908849.75</v>
      </c>
      <c r="M5" s="105">
        <f>SUM(H5,L5)</f>
        <v>0</v>
      </c>
      <c r="N5" s="105"/>
      <c r="O5" s="105">
        <f t="shared" ref="O5:O18" si="0">SUM(M5:N5)</f>
        <v>0</v>
      </c>
      <c r="P5" s="105">
        <f>SUM(K5,N5)</f>
        <v>51276.170000000042</v>
      </c>
      <c r="Q5" s="105"/>
      <c r="R5" s="105">
        <f>SUM(P5:Q5)</f>
        <v>51276.170000000042</v>
      </c>
      <c r="S5" s="84"/>
      <c r="T5" s="84"/>
      <c r="U5" s="84"/>
      <c r="V5" s="84"/>
      <c r="W5" s="84"/>
      <c r="X5" s="104"/>
      <c r="Y5" s="104"/>
      <c r="Z5" s="104"/>
    </row>
    <row r="6" spans="1:26" ht="21" customHeight="1" x14ac:dyDescent="0.25">
      <c r="A6">
        <v>6</v>
      </c>
      <c r="B6" t="s">
        <v>134</v>
      </c>
      <c r="C6" s="115"/>
      <c r="D6" s="116">
        <v>90392</v>
      </c>
      <c r="E6" s="116">
        <v>7231</v>
      </c>
      <c r="F6" s="116"/>
      <c r="G6" s="117">
        <f t="shared" ref="G6:G18" si="1">SUM(D6:F6)</f>
        <v>97623</v>
      </c>
      <c r="H6" s="117">
        <f t="shared" ref="H6:H18" si="2">C6-G6</f>
        <v>-97623</v>
      </c>
      <c r="I6" s="118">
        <v>60000</v>
      </c>
      <c r="J6" s="117">
        <v>90000</v>
      </c>
      <c r="K6" s="118">
        <f t="shared" ref="K6:K18" si="3">SUM(H6:J6)</f>
        <v>52377</v>
      </c>
      <c r="L6" s="119">
        <v>97623</v>
      </c>
      <c r="M6" s="117">
        <f>SUM(H6,L6)</f>
        <v>0</v>
      </c>
      <c r="N6" s="117"/>
      <c r="O6" s="117">
        <f t="shared" si="0"/>
        <v>0</v>
      </c>
      <c r="P6" s="117">
        <f t="shared" ref="P6:P18" si="4">SUM(K6,N6)</f>
        <v>52377</v>
      </c>
      <c r="Q6" s="117"/>
      <c r="R6" s="117">
        <f t="shared" ref="R6:R18" si="5">SUM(P6:Q6)</f>
        <v>52377</v>
      </c>
      <c r="S6" s="116"/>
      <c r="T6" s="116"/>
      <c r="U6" s="116"/>
      <c r="V6" s="116"/>
      <c r="W6" s="116"/>
      <c r="X6" s="104"/>
      <c r="Y6" s="104"/>
      <c r="Z6" s="104"/>
    </row>
    <row r="7" spans="1:26" ht="21" customHeight="1" x14ac:dyDescent="0.25">
      <c r="A7">
        <v>10</v>
      </c>
      <c r="B7" t="s">
        <v>40</v>
      </c>
      <c r="C7" s="85"/>
      <c r="D7" s="84">
        <v>186322</v>
      </c>
      <c r="E7" s="84">
        <v>14906</v>
      </c>
      <c r="F7" s="84"/>
      <c r="G7" s="105">
        <f t="shared" si="1"/>
        <v>201228</v>
      </c>
      <c r="H7" s="105">
        <f t="shared" si="2"/>
        <v>-201228</v>
      </c>
      <c r="I7" s="83">
        <v>200000</v>
      </c>
      <c r="J7" s="105"/>
      <c r="K7" s="83">
        <f t="shared" si="3"/>
        <v>-1228</v>
      </c>
      <c r="L7" s="106">
        <v>200000</v>
      </c>
      <c r="M7" s="105">
        <f t="shared" ref="M7:M18" si="6">SUM(H7,L7)</f>
        <v>-1228</v>
      </c>
      <c r="N7" s="105">
        <v>1228</v>
      </c>
      <c r="O7" s="105">
        <f t="shared" si="0"/>
        <v>0</v>
      </c>
      <c r="P7" s="105">
        <f t="shared" si="4"/>
        <v>0</v>
      </c>
      <c r="Q7" s="105"/>
      <c r="R7" s="105">
        <f t="shared" si="5"/>
        <v>0</v>
      </c>
      <c r="S7" s="84" t="s">
        <v>138</v>
      </c>
      <c r="T7" s="84"/>
      <c r="U7" s="84"/>
      <c r="V7" s="84"/>
      <c r="W7" s="84"/>
      <c r="X7" s="104"/>
      <c r="Y7" s="104"/>
      <c r="Z7" s="104"/>
    </row>
    <row r="8" spans="1:26" ht="21" customHeight="1" x14ac:dyDescent="0.25">
      <c r="A8">
        <v>11</v>
      </c>
      <c r="B8" t="s">
        <v>72</v>
      </c>
      <c r="C8" s="85">
        <v>130000</v>
      </c>
      <c r="D8" s="84">
        <v>133840</v>
      </c>
      <c r="E8" s="84">
        <v>10707</v>
      </c>
      <c r="F8" s="84"/>
      <c r="G8" s="105">
        <f t="shared" si="1"/>
        <v>144547</v>
      </c>
      <c r="H8" s="105">
        <f t="shared" si="2"/>
        <v>-14547</v>
      </c>
      <c r="I8" s="83">
        <v>14242.91</v>
      </c>
      <c r="J8" s="105"/>
      <c r="K8" s="83">
        <f t="shared" si="3"/>
        <v>-304.09000000000015</v>
      </c>
      <c r="L8" s="106">
        <v>14242.91</v>
      </c>
      <c r="M8" s="105">
        <f t="shared" si="6"/>
        <v>-304.09000000000015</v>
      </c>
      <c r="N8" s="105">
        <v>304.08999999999997</v>
      </c>
      <c r="O8" s="105">
        <f t="shared" si="0"/>
        <v>0</v>
      </c>
      <c r="P8" s="105">
        <f t="shared" si="4"/>
        <v>0</v>
      </c>
      <c r="Q8" s="105"/>
      <c r="R8" s="105">
        <f t="shared" si="5"/>
        <v>0</v>
      </c>
      <c r="S8" s="84" t="s">
        <v>138</v>
      </c>
      <c r="T8" s="84"/>
      <c r="U8" s="84"/>
      <c r="V8" s="84"/>
      <c r="W8" s="84"/>
      <c r="X8" s="104"/>
      <c r="Y8" s="104"/>
      <c r="Z8" s="104"/>
    </row>
    <row r="9" spans="1:26" ht="21" customHeight="1" x14ac:dyDescent="0.25">
      <c r="A9">
        <v>25</v>
      </c>
      <c r="B9" t="s">
        <v>39</v>
      </c>
      <c r="C9" s="85"/>
      <c r="D9" s="84">
        <v>19200</v>
      </c>
      <c r="E9" s="84">
        <v>0</v>
      </c>
      <c r="F9" s="84">
        <v>328803.32</v>
      </c>
      <c r="G9" s="105">
        <f t="shared" si="1"/>
        <v>348003.32</v>
      </c>
      <c r="H9" s="105">
        <f t="shared" si="2"/>
        <v>-348003.32</v>
      </c>
      <c r="I9" s="83">
        <v>150250.26</v>
      </c>
      <c r="J9" s="105">
        <v>350000</v>
      </c>
      <c r="K9" s="83">
        <f t="shared" si="3"/>
        <v>152246.94</v>
      </c>
      <c r="L9" s="106">
        <v>348003.32</v>
      </c>
      <c r="M9" s="105">
        <f t="shared" si="6"/>
        <v>0</v>
      </c>
      <c r="N9" s="105"/>
      <c r="O9" s="105">
        <f t="shared" si="0"/>
        <v>0</v>
      </c>
      <c r="P9" s="105">
        <f t="shared" si="4"/>
        <v>152246.94</v>
      </c>
      <c r="Q9" s="105"/>
      <c r="R9" s="105">
        <f t="shared" si="5"/>
        <v>152246.94</v>
      </c>
      <c r="S9" s="84"/>
      <c r="T9" s="84"/>
      <c r="U9" s="84"/>
      <c r="V9" s="84"/>
      <c r="W9" s="84"/>
      <c r="X9" s="104"/>
      <c r="Y9" s="104"/>
      <c r="Z9" s="104"/>
    </row>
    <row r="10" spans="1:26" ht="21" customHeight="1" x14ac:dyDescent="0.25">
      <c r="A10">
        <v>32</v>
      </c>
      <c r="B10" t="s">
        <v>73</v>
      </c>
      <c r="C10" s="85"/>
      <c r="D10" s="84">
        <v>184189</v>
      </c>
      <c r="E10" s="84">
        <v>14735</v>
      </c>
      <c r="F10" s="84">
        <v>7380</v>
      </c>
      <c r="G10" s="105">
        <f t="shared" si="1"/>
        <v>206304</v>
      </c>
      <c r="H10" s="105">
        <f t="shared" si="2"/>
        <v>-206304</v>
      </c>
      <c r="I10" s="83">
        <v>207673</v>
      </c>
      <c r="J10" s="105"/>
      <c r="K10" s="83">
        <f t="shared" si="3"/>
        <v>1369</v>
      </c>
      <c r="L10" s="106">
        <v>206304</v>
      </c>
      <c r="M10" s="105">
        <f t="shared" si="6"/>
        <v>0</v>
      </c>
      <c r="N10" s="105"/>
      <c r="O10" s="105">
        <f t="shared" si="0"/>
        <v>0</v>
      </c>
      <c r="P10" s="105">
        <f t="shared" si="4"/>
        <v>1369</v>
      </c>
      <c r="Q10" s="105">
        <v>-1369</v>
      </c>
      <c r="R10" s="105">
        <f t="shared" si="5"/>
        <v>0</v>
      </c>
      <c r="S10" s="84" t="s">
        <v>138</v>
      </c>
      <c r="T10" s="84"/>
      <c r="U10" s="84"/>
      <c r="V10" s="84"/>
      <c r="W10" s="84"/>
      <c r="X10" s="104"/>
      <c r="Y10" s="104"/>
      <c r="Z10" s="104"/>
    </row>
    <row r="11" spans="1:26" ht="21" customHeight="1" x14ac:dyDescent="0.25">
      <c r="A11">
        <v>40</v>
      </c>
      <c r="B11" t="s">
        <v>137</v>
      </c>
      <c r="C11" s="85">
        <v>30000</v>
      </c>
      <c r="D11" s="84">
        <v>1523339</v>
      </c>
      <c r="E11" s="84">
        <v>121867</v>
      </c>
      <c r="F11" s="84">
        <v>21658.31</v>
      </c>
      <c r="G11" s="105">
        <f t="shared" si="1"/>
        <v>1666864.31</v>
      </c>
      <c r="H11" s="105">
        <f t="shared" si="2"/>
        <v>-1636864.31</v>
      </c>
      <c r="I11" s="83">
        <v>-151326</v>
      </c>
      <c r="J11" s="105">
        <v>3198990</v>
      </c>
      <c r="K11" s="83">
        <f t="shared" si="3"/>
        <v>1410799.69</v>
      </c>
      <c r="L11" s="106">
        <v>1636864.31</v>
      </c>
      <c r="M11" s="105">
        <f t="shared" si="6"/>
        <v>0</v>
      </c>
      <c r="N11" s="105"/>
      <c r="O11" s="105">
        <f t="shared" si="0"/>
        <v>0</v>
      </c>
      <c r="P11" s="105">
        <f t="shared" si="4"/>
        <v>1410799.69</v>
      </c>
      <c r="Q11" s="105"/>
      <c r="R11" s="105">
        <f t="shared" si="5"/>
        <v>1410799.69</v>
      </c>
      <c r="S11" s="84"/>
      <c r="T11" s="84"/>
      <c r="U11" s="84"/>
      <c r="V11" s="84"/>
      <c r="W11" s="84"/>
      <c r="X11" s="104"/>
      <c r="Y11" s="104"/>
      <c r="Z11" s="104"/>
    </row>
    <row r="12" spans="1:26" ht="21" customHeight="1" x14ac:dyDescent="0.25">
      <c r="A12">
        <v>44</v>
      </c>
      <c r="B12" t="s">
        <v>135</v>
      </c>
      <c r="C12" s="85"/>
      <c r="D12" s="84"/>
      <c r="E12" s="84"/>
      <c r="F12" s="84"/>
      <c r="G12" s="105">
        <f t="shared" si="1"/>
        <v>0</v>
      </c>
      <c r="H12" s="105">
        <f t="shared" si="2"/>
        <v>0</v>
      </c>
      <c r="I12" s="83">
        <v>29114</v>
      </c>
      <c r="J12" s="105"/>
      <c r="K12" s="83">
        <f t="shared" si="3"/>
        <v>29114</v>
      </c>
      <c r="L12" s="106">
        <v>0</v>
      </c>
      <c r="M12" s="105">
        <f t="shared" si="6"/>
        <v>0</v>
      </c>
      <c r="N12" s="105"/>
      <c r="O12" s="105">
        <f t="shared" si="0"/>
        <v>0</v>
      </c>
      <c r="P12" s="105">
        <f t="shared" si="4"/>
        <v>29114</v>
      </c>
      <c r="Q12" s="105"/>
      <c r="R12" s="105">
        <f t="shared" si="5"/>
        <v>29114</v>
      </c>
      <c r="S12" s="84"/>
      <c r="T12" s="84"/>
      <c r="U12" s="84"/>
      <c r="V12" s="84"/>
      <c r="W12" s="84"/>
      <c r="X12" s="104"/>
      <c r="Y12" s="104"/>
      <c r="Z12" s="104"/>
    </row>
    <row r="13" spans="1:26" ht="21" customHeight="1" x14ac:dyDescent="0.25">
      <c r="A13">
        <v>50</v>
      </c>
      <c r="B13" t="s">
        <v>136</v>
      </c>
      <c r="C13" s="85">
        <v>125143.09</v>
      </c>
      <c r="D13" s="84"/>
      <c r="E13" s="84"/>
      <c r="F13" s="84">
        <v>1311459.68</v>
      </c>
      <c r="G13" s="105">
        <f t="shared" si="1"/>
        <v>1311459.68</v>
      </c>
      <c r="H13" s="105">
        <f t="shared" si="2"/>
        <v>-1186316.5899999999</v>
      </c>
      <c r="I13" s="83">
        <v>412483.05</v>
      </c>
      <c r="J13" s="105">
        <v>1500000</v>
      </c>
      <c r="K13" s="83">
        <f t="shared" si="3"/>
        <v>726166.4600000002</v>
      </c>
      <c r="L13" s="106">
        <v>1186316.5900000001</v>
      </c>
      <c r="M13" s="105">
        <f t="shared" si="6"/>
        <v>0</v>
      </c>
      <c r="N13" s="105"/>
      <c r="O13" s="105">
        <f t="shared" si="0"/>
        <v>0</v>
      </c>
      <c r="P13" s="105">
        <f t="shared" si="4"/>
        <v>726166.4600000002</v>
      </c>
      <c r="Q13" s="105"/>
      <c r="R13" s="105">
        <f t="shared" si="5"/>
        <v>726166.4600000002</v>
      </c>
      <c r="S13" s="84"/>
      <c r="T13" s="84"/>
      <c r="U13" s="84"/>
      <c r="V13" s="84"/>
      <c r="W13" s="84"/>
      <c r="X13" s="104"/>
      <c r="Y13" s="104"/>
      <c r="Z13" s="104"/>
    </row>
    <row r="14" spans="1:26" ht="21" customHeight="1" x14ac:dyDescent="0.25">
      <c r="A14">
        <v>60</v>
      </c>
      <c r="B14" t="s">
        <v>225</v>
      </c>
      <c r="C14" s="85">
        <v>964.67</v>
      </c>
      <c r="D14" s="84">
        <v>193574</v>
      </c>
      <c r="E14" s="84">
        <v>15486</v>
      </c>
      <c r="F14" s="84">
        <v>920.67</v>
      </c>
      <c r="G14" s="105">
        <f t="shared" si="1"/>
        <v>209980.67</v>
      </c>
      <c r="H14" s="105">
        <f t="shared" si="2"/>
        <v>-209016</v>
      </c>
      <c r="I14" s="83"/>
      <c r="J14" s="105">
        <v>200000</v>
      </c>
      <c r="K14" s="83">
        <f t="shared" si="3"/>
        <v>-9016</v>
      </c>
      <c r="L14" s="106">
        <v>200000</v>
      </c>
      <c r="M14" s="105">
        <f t="shared" si="6"/>
        <v>-9016</v>
      </c>
      <c r="N14" s="105">
        <v>9016</v>
      </c>
      <c r="O14" s="105">
        <f t="shared" si="0"/>
        <v>0</v>
      </c>
      <c r="P14" s="105">
        <f t="shared" si="4"/>
        <v>0</v>
      </c>
      <c r="Q14" s="105"/>
      <c r="R14" s="105">
        <f t="shared" si="5"/>
        <v>0</v>
      </c>
      <c r="S14" s="84" t="s">
        <v>138</v>
      </c>
      <c r="T14" s="84"/>
      <c r="U14" s="84"/>
      <c r="V14" s="84"/>
      <c r="W14" s="84"/>
      <c r="X14" s="104"/>
      <c r="Y14" s="104"/>
      <c r="Z14" s="104"/>
    </row>
    <row r="15" spans="1:26" ht="21" customHeight="1" x14ac:dyDescent="0.25">
      <c r="A15">
        <v>70</v>
      </c>
      <c r="B15" t="s">
        <v>81</v>
      </c>
      <c r="C15" s="85"/>
      <c r="D15" s="84">
        <v>201691</v>
      </c>
      <c r="E15" s="84">
        <v>16135</v>
      </c>
      <c r="F15" s="84"/>
      <c r="G15" s="105">
        <f t="shared" si="1"/>
        <v>217826</v>
      </c>
      <c r="H15" s="105">
        <f t="shared" si="2"/>
        <v>-217826</v>
      </c>
      <c r="I15" s="83">
        <v>335806</v>
      </c>
      <c r="J15" s="105"/>
      <c r="K15" s="83">
        <f t="shared" si="3"/>
        <v>117980</v>
      </c>
      <c r="L15" s="106">
        <v>217826</v>
      </c>
      <c r="M15" s="105">
        <f t="shared" si="6"/>
        <v>0</v>
      </c>
      <c r="N15" s="105"/>
      <c r="O15" s="105">
        <f t="shared" si="0"/>
        <v>0</v>
      </c>
      <c r="P15" s="105">
        <f t="shared" si="4"/>
        <v>117980</v>
      </c>
      <c r="Q15" s="105"/>
      <c r="R15" s="105">
        <f t="shared" si="5"/>
        <v>117980</v>
      </c>
      <c r="S15" s="84"/>
      <c r="T15" s="84"/>
      <c r="U15" s="84"/>
      <c r="V15" s="84"/>
      <c r="W15" s="84"/>
      <c r="X15" s="104"/>
      <c r="Y15" s="104"/>
      <c r="Z15" s="104"/>
    </row>
    <row r="16" spans="1:26" ht="21" customHeight="1" x14ac:dyDescent="0.25">
      <c r="A16">
        <v>80</v>
      </c>
      <c r="B16" t="s">
        <v>226</v>
      </c>
      <c r="C16" s="85"/>
      <c r="D16" s="84">
        <v>62163</v>
      </c>
      <c r="E16" s="84">
        <v>4973</v>
      </c>
      <c r="F16" s="84">
        <v>210482.76</v>
      </c>
      <c r="G16" s="105">
        <f t="shared" si="1"/>
        <v>277618.76</v>
      </c>
      <c r="H16" s="105">
        <f t="shared" si="2"/>
        <v>-277618.76</v>
      </c>
      <c r="I16" s="83">
        <v>239685</v>
      </c>
      <c r="J16" s="105"/>
      <c r="K16" s="83">
        <f t="shared" si="3"/>
        <v>-37933.760000000009</v>
      </c>
      <c r="L16" s="106">
        <v>239685</v>
      </c>
      <c r="M16" s="105">
        <f t="shared" si="6"/>
        <v>-37933.760000000009</v>
      </c>
      <c r="N16" s="105">
        <v>37933.760000000002</v>
      </c>
      <c r="O16" s="105">
        <f t="shared" si="0"/>
        <v>0</v>
      </c>
      <c r="P16" s="105">
        <f t="shared" si="4"/>
        <v>0</v>
      </c>
      <c r="Q16" s="105"/>
      <c r="R16" s="105">
        <f t="shared" si="5"/>
        <v>0</v>
      </c>
      <c r="S16" s="84" t="s">
        <v>138</v>
      </c>
      <c r="T16" s="84"/>
      <c r="U16" s="84"/>
      <c r="V16" s="84"/>
      <c r="W16" s="84"/>
      <c r="X16" s="104"/>
      <c r="Y16" s="104"/>
      <c r="Z16" s="104"/>
    </row>
    <row r="17" spans="1:26" ht="21" customHeight="1" x14ac:dyDescent="0.25">
      <c r="A17">
        <v>95</v>
      </c>
      <c r="B17" t="s">
        <v>227</v>
      </c>
      <c r="C17" s="85"/>
      <c r="D17" s="84"/>
      <c r="E17" s="84"/>
      <c r="F17" s="84">
        <v>196809.25</v>
      </c>
      <c r="G17" s="105">
        <f t="shared" si="1"/>
        <v>196809.25</v>
      </c>
      <c r="H17" s="105">
        <f t="shared" si="2"/>
        <v>-196809.25</v>
      </c>
      <c r="I17" s="83"/>
      <c r="J17" s="105">
        <v>500000</v>
      </c>
      <c r="K17" s="83">
        <f t="shared" si="3"/>
        <v>303190.75</v>
      </c>
      <c r="L17" s="106">
        <v>237727.25</v>
      </c>
      <c r="M17" s="105">
        <f t="shared" si="6"/>
        <v>40918</v>
      </c>
      <c r="N17" s="105"/>
      <c r="O17" s="105">
        <f t="shared" si="0"/>
        <v>40918</v>
      </c>
      <c r="P17" s="105">
        <f t="shared" si="4"/>
        <v>303190.75</v>
      </c>
      <c r="Q17" s="105"/>
      <c r="R17" s="105">
        <f t="shared" si="5"/>
        <v>303190.75</v>
      </c>
      <c r="S17" s="84"/>
      <c r="T17" s="84"/>
      <c r="U17" s="84"/>
      <c r="V17" s="84"/>
      <c r="W17" s="84"/>
      <c r="X17" s="104"/>
      <c r="Y17" s="104"/>
      <c r="Z17" s="104"/>
    </row>
    <row r="18" spans="1:26" ht="21" customHeight="1" x14ac:dyDescent="0.25">
      <c r="A18" s="5">
        <v>96</v>
      </c>
      <c r="B18" s="5" t="s">
        <v>228</v>
      </c>
      <c r="C18" s="107"/>
      <c r="D18" s="87"/>
      <c r="E18" s="87"/>
      <c r="F18" s="87">
        <v>125000</v>
      </c>
      <c r="G18" s="86">
        <f t="shared" si="1"/>
        <v>125000</v>
      </c>
      <c r="H18" s="108">
        <f t="shared" si="2"/>
        <v>-125000</v>
      </c>
      <c r="I18" s="86"/>
      <c r="J18" s="108">
        <v>125000</v>
      </c>
      <c r="K18" s="86">
        <f t="shared" si="3"/>
        <v>0</v>
      </c>
      <c r="L18" s="87">
        <v>125000</v>
      </c>
      <c r="M18" s="108">
        <f t="shared" si="6"/>
        <v>0</v>
      </c>
      <c r="N18" s="108"/>
      <c r="O18" s="108">
        <f t="shared" si="0"/>
        <v>0</v>
      </c>
      <c r="P18" s="108">
        <f t="shared" si="4"/>
        <v>0</v>
      </c>
      <c r="Q18" s="108"/>
      <c r="R18" s="108">
        <f t="shared" si="5"/>
        <v>0</v>
      </c>
      <c r="S18" s="84" t="s">
        <v>138</v>
      </c>
      <c r="T18" s="84"/>
      <c r="U18" s="84"/>
      <c r="V18" s="84"/>
      <c r="W18" s="84"/>
      <c r="X18" s="104"/>
      <c r="Y18" s="104"/>
      <c r="Z18" s="104"/>
    </row>
    <row r="19" spans="1:26" ht="21" customHeight="1" x14ac:dyDescent="0.25">
      <c r="B19" t="s">
        <v>58</v>
      </c>
      <c r="C19" s="85">
        <f>SUM(C5:C18)</f>
        <v>293305.75999999995</v>
      </c>
      <c r="D19" s="85">
        <f>SUM(D5:D18)</f>
        <v>3286982</v>
      </c>
      <c r="E19" s="85">
        <f>SUM(E5:E18)</f>
        <v>261422</v>
      </c>
      <c r="F19" s="85">
        <f t="shared" ref="F19:N19" si="7">SUM(F5:F18)</f>
        <v>2370907.7400000002</v>
      </c>
      <c r="G19" s="85">
        <f t="shared" si="7"/>
        <v>5919311.7399999993</v>
      </c>
      <c r="H19" s="85">
        <f t="shared" si="7"/>
        <v>-5626005.9799999995</v>
      </c>
      <c r="I19" s="85">
        <f t="shared" si="7"/>
        <v>1497928.22</v>
      </c>
      <c r="J19" s="85">
        <f t="shared" si="7"/>
        <v>6924115.9199999999</v>
      </c>
      <c r="K19" s="85">
        <f t="shared" si="7"/>
        <v>2796038.16</v>
      </c>
      <c r="L19" s="85">
        <f>SUM(L5:L18)</f>
        <v>5618442.1299999999</v>
      </c>
      <c r="M19" s="106">
        <f t="shared" si="7"/>
        <v>-7563.8500000000058</v>
      </c>
      <c r="N19" s="105">
        <f t="shared" si="7"/>
        <v>48481.850000000006</v>
      </c>
      <c r="O19" s="105">
        <f t="shared" ref="O19" si="8">SUM(O5:O18)</f>
        <v>40918</v>
      </c>
      <c r="P19" s="105">
        <f t="shared" ref="P19" si="9">SUM(P5:P18)</f>
        <v>2844520.0100000002</v>
      </c>
      <c r="Q19" s="105">
        <f t="shared" ref="Q19" si="10">SUM(Q5:Q18)</f>
        <v>-1369</v>
      </c>
      <c r="R19" s="83">
        <f t="shared" ref="R19" si="11">SUM(R5:R18)</f>
        <v>2843151.0100000002</v>
      </c>
      <c r="S19" s="84"/>
      <c r="T19" s="84"/>
      <c r="U19" s="84"/>
      <c r="V19" s="84"/>
      <c r="W19" s="84"/>
      <c r="X19" s="104"/>
      <c r="Y19" s="104"/>
      <c r="Z19" s="104"/>
    </row>
    <row r="20" spans="1:26" x14ac:dyDescent="0.25">
      <c r="F20" s="89">
        <f>SUM(E19)</f>
        <v>261422</v>
      </c>
      <c r="L20" s="115">
        <v>7563.85</v>
      </c>
    </row>
    <row r="21" spans="1:26" x14ac:dyDescent="0.25">
      <c r="F21" s="89">
        <f>SUM(F19:F20)</f>
        <v>2632329.7400000002</v>
      </c>
      <c r="L21" s="89">
        <f>SUM(L19:L20)</f>
        <v>5626005.9799999995</v>
      </c>
    </row>
    <row r="22" spans="1:26" x14ac:dyDescent="0.25">
      <c r="M22" s="89"/>
    </row>
    <row r="23" spans="1:26" x14ac:dyDescent="0.25">
      <c r="F23" s="89"/>
      <c r="N23" s="89"/>
    </row>
    <row r="24" spans="1:26" x14ac:dyDescent="0.25">
      <c r="K24" s="3"/>
      <c r="L24" s="3"/>
      <c r="M24" s="3"/>
      <c r="N24" s="3"/>
      <c r="O24" s="3"/>
      <c r="P24" s="3"/>
      <c r="Q24" s="3"/>
      <c r="R24" s="3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NOA-balanse 2025</vt:lpstr>
      <vt:lpstr>NOA resultat 2025</vt:lpstr>
      <vt:lpstr>Noter til regnskapet 2025</vt:lpstr>
      <vt:lpstr>Prosjekter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Jørgen Huse</dc:creator>
  <cp:lastModifiedBy>Jorgen Huse</cp:lastModifiedBy>
  <cp:lastPrinted>2026-02-10T16:28:36Z</cp:lastPrinted>
  <dcterms:created xsi:type="dcterms:W3CDTF">1999-03-21T18:30:43Z</dcterms:created>
  <dcterms:modified xsi:type="dcterms:W3CDTF">2026-02-13T15:26:22Z</dcterms:modified>
</cp:coreProperties>
</file>