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vg\Årsmøte 2025\"/>
    </mc:Choice>
  </mc:AlternateContent>
  <xr:revisionPtr revIDLastSave="0" documentId="13_ncr:1_{7D4AD576-0792-4815-BA84-F37C9527A3CE}" xr6:coauthVersionLast="47" xr6:coauthVersionMax="47" xr10:uidLastSave="{00000000-0000-0000-0000-000000000000}"/>
  <bookViews>
    <workbookView xWindow="-108" yWindow="-108" windowWidth="23256" windowHeight="12576" xr2:uid="{BAC3A9EB-0E3A-4D0F-B706-70F3096EB582}"/>
  </bookViews>
  <sheets>
    <sheet name="Regnskap 2024" sheetId="2" r:id="rId1"/>
    <sheet name="Transaksjonsoversikt.202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30" i="2"/>
  <c r="D32" i="2" s="1"/>
  <c r="B35" i="2"/>
  <c r="B26" i="2"/>
  <c r="B18" i="2"/>
  <c r="B28" i="2"/>
  <c r="B27" i="2"/>
  <c r="B21" i="2"/>
  <c r="B25" i="2"/>
  <c r="B11" i="2"/>
  <c r="B20" i="2"/>
  <c r="E50" i="1"/>
  <c r="B19" i="2" s="1"/>
  <c r="B22" i="2"/>
  <c r="B7" i="2"/>
  <c r="B12" i="2"/>
  <c r="B8" i="2"/>
  <c r="B9" i="2"/>
  <c r="B10" i="2"/>
  <c r="E30" i="2"/>
  <c r="C30" i="2"/>
  <c r="E14" i="2"/>
  <c r="C14" i="2"/>
  <c r="D35" i="2" l="1"/>
  <c r="E55" i="1"/>
  <c r="D56" i="1" s="1"/>
  <c r="C32" i="2"/>
  <c r="B30" i="2"/>
  <c r="B14" i="2"/>
  <c r="B32" i="2" s="1"/>
  <c r="E32" i="2"/>
  <c r="E35" i="2" s="1"/>
</calcChain>
</file>

<file path=xl/sharedStrings.xml><?xml version="1.0" encoding="utf-8"?>
<sst xmlns="http://schemas.openxmlformats.org/spreadsheetml/2006/main" count="101" uniqueCount="81">
  <si>
    <t>Dato</t>
  </si>
  <si>
    <t>Beskrivelse</t>
  </si>
  <si>
    <t>Inn</t>
  </si>
  <si>
    <t>Ut</t>
  </si>
  <si>
    <t xml:space="preserve"> KREDITRTEKREDITRENTER</t>
  </si>
  <si>
    <t>Sum:</t>
  </si>
  <si>
    <t>Inngående saldo pr.</t>
  </si>
  <si>
    <t>Utgående saldo pr.</t>
  </si>
  <si>
    <t>Disponibelt</t>
  </si>
  <si>
    <t>Underskudd</t>
  </si>
  <si>
    <t>Støtte NVT til advokat Bunestoppen</t>
  </si>
  <si>
    <t xml:space="preserve">Omkostninger Nettbank bedrift                                         </t>
  </si>
  <si>
    <t xml:space="preserve">Omostninger Nettbank bedrift                                         </t>
  </si>
  <si>
    <t xml:space="preserve">Fra: NORSK TIPPING AS Betalt: 08.01.24                               </t>
  </si>
  <si>
    <t>Reisekost Anne Mjelva Ski til Porsgrunn</t>
  </si>
  <si>
    <t>Honorar kartlegging skog Bjønnes Einar Kagge</t>
  </si>
  <si>
    <t>Medlemskontigent fra Naturvernforbundet</t>
  </si>
  <si>
    <t>Plakater til klesbyttedag</t>
  </si>
  <si>
    <t xml:space="preserve">Fra: NORSK TIPPING AS Betalt: 10.05.24                               </t>
  </si>
  <si>
    <t xml:space="preserve">Fra: NORSK TIPPING AS Betalt: 11.09.24                               </t>
  </si>
  <si>
    <t>Budsjett 2024</t>
  </si>
  <si>
    <t>Inntekter</t>
  </si>
  <si>
    <t>Regnskap 2023</t>
  </si>
  <si>
    <t>Norsk Tipping Grasrotandel</t>
  </si>
  <si>
    <t>Medlemskontingent</t>
  </si>
  <si>
    <t>Aktivitetstilskudd klesbyttedagen</t>
  </si>
  <si>
    <t>Momskompensasjon</t>
  </si>
  <si>
    <t>Renter</t>
  </si>
  <si>
    <t xml:space="preserve">Aktivitetstilskudd generelt </t>
  </si>
  <si>
    <t>Sum</t>
  </si>
  <si>
    <t>Utgifter</t>
  </si>
  <si>
    <t>Møter NVG styr/Årsmøte/medlemmer</t>
  </si>
  <si>
    <t xml:space="preserve">Landsmøte </t>
  </si>
  <si>
    <t>Trøyer (til styret og evnt arrangementbemanning</t>
  </si>
  <si>
    <t>Utgifter klesbytte</t>
  </si>
  <si>
    <t>Diverse bl.a. kontor og blomster</t>
  </si>
  <si>
    <t>Gebyr, nettbank</t>
  </si>
  <si>
    <r>
      <t>Resultat</t>
    </r>
    <r>
      <rPr>
        <sz val="11"/>
        <color theme="1"/>
        <rFont val="Aptos Narrow"/>
        <family val="2"/>
        <scheme val="minor"/>
      </rPr>
      <t xml:space="preserve"> </t>
    </r>
  </si>
  <si>
    <t>Lokallaget har til gode (fordringer)</t>
  </si>
  <si>
    <t>Lokallaget skylder (gjeld)</t>
  </si>
  <si>
    <t>Saldo på bank 31.12.</t>
  </si>
  <si>
    <t>det er landsmøte 2024</t>
  </si>
  <si>
    <t>Regnskap 2024 og budsjett 2025 for Naturvernforbundet i GRENLAND</t>
  </si>
  <si>
    <t>Budsjett 2025</t>
  </si>
  <si>
    <t>Regnskap 2024</t>
  </si>
  <si>
    <t>Bunestoppen-støtte til NVT</t>
  </si>
  <si>
    <t>Bilagsnr</t>
  </si>
  <si>
    <t xml:space="preserve">styremøte 9.1 lokalleie                                                    </t>
  </si>
  <si>
    <t xml:space="preserve">Til servering klimakafe 0802                                           </t>
  </si>
  <si>
    <t>styremøte 0502 lokalleie</t>
  </si>
  <si>
    <t>styremøte 2702 lokalleie</t>
  </si>
  <si>
    <t>styremøte 1103 lokalleie</t>
  </si>
  <si>
    <t>Beachflag</t>
  </si>
  <si>
    <t>Kontor: skriverblekk</t>
  </si>
  <si>
    <t>Klesstativ klesbyttedag Drangedal</t>
  </si>
  <si>
    <t>styremøte 17+4 utlegg sissel</t>
  </si>
  <si>
    <t>Klesbyttedag Drangedal utlegg Ida</t>
  </si>
  <si>
    <t>Klesbyttedag Skien utlegg Saskia</t>
  </si>
  <si>
    <t>Styremøte 2305 utlegg Tone</t>
  </si>
  <si>
    <t>Mat til alle frivillige utlegg Sissel</t>
  </si>
  <si>
    <t>Aktivitetstilskudd fra Naturvernforbundet Klesbyttedag</t>
  </si>
  <si>
    <t>postsending utlegg anne</t>
  </si>
  <si>
    <t>Lokale styremøte, utlegg anne</t>
  </si>
  <si>
    <t>servering klimakafe utlegg ann</t>
  </si>
  <si>
    <t>mat foredragsholder +, utlegg anne klimakafe</t>
  </si>
  <si>
    <t>Kostnader Klesbyttedag Drangedal, utlegg Ida</t>
  </si>
  <si>
    <t>Styremøte med lunsj og gjester, utlegg anne</t>
  </si>
  <si>
    <t>Landsmøte deltagelse Polf</t>
  </si>
  <si>
    <t>Arrangementer/ klimakafe</t>
  </si>
  <si>
    <t>Reisekost anne til styremøter mm.</t>
  </si>
  <si>
    <t>Annonser klesbyttedag</t>
  </si>
  <si>
    <t xml:space="preserve">styremøte Lokalleie </t>
  </si>
  <si>
    <t>klesbyttedag Drangedal inntekter</t>
  </si>
  <si>
    <t>kontorutgift blekk</t>
  </si>
  <si>
    <t>Klesbyttedag inntekter</t>
  </si>
  <si>
    <t>Beachflagg</t>
  </si>
  <si>
    <t>styret sommeravslutning utlegg anne</t>
  </si>
  <si>
    <t>Sier i Bunestoppen vil føre til at kr 30000,- returneres oss. Vi får pengene tilbake.</t>
  </si>
  <si>
    <t>Kartlegging Bergsbygda (evnt andre)</t>
  </si>
  <si>
    <t>styremøte dobbeltbetaling sissel for møte 17.4</t>
  </si>
  <si>
    <t>Utlegg mat frivillige/ rekruttering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</si>
</sst>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Verdana"/>
      <family val="2"/>
    </font>
    <font>
      <b/>
      <sz val="10"/>
      <name val="Arial"/>
      <family val="2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  <xf numFmtId="4" fontId="18" fillId="0" borderId="0" xfId="0" applyNumberFormat="1" applyFont="1" applyAlignment="1">
      <alignment horizontal="right"/>
    </xf>
    <xf numFmtId="0" fontId="16" fillId="33" borderId="0" xfId="0" applyFont="1" applyFill="1"/>
    <xf numFmtId="0" fontId="16" fillId="33" borderId="10" xfId="0" applyFont="1" applyFill="1" applyBorder="1"/>
    <xf numFmtId="4" fontId="16" fillId="33" borderId="10" xfId="0" applyNumberFormat="1" applyFont="1" applyFill="1" applyBorder="1"/>
    <xf numFmtId="0" fontId="0" fillId="33" borderId="10" xfId="0" applyFill="1" applyBorder="1"/>
    <xf numFmtId="4" fontId="0" fillId="33" borderId="10" xfId="0" applyNumberFormat="1" applyFill="1" applyBorder="1"/>
    <xf numFmtId="4" fontId="19" fillId="33" borderId="10" xfId="0" applyNumberFormat="1" applyFont="1" applyFill="1" applyBorder="1"/>
    <xf numFmtId="3" fontId="0" fillId="33" borderId="10" xfId="0" applyNumberFormat="1" applyFill="1" applyBorder="1"/>
    <xf numFmtId="4" fontId="16" fillId="0" borderId="10" xfId="0" applyNumberFormat="1" applyFont="1" applyBorder="1"/>
    <xf numFmtId="4" fontId="20" fillId="33" borderId="0" xfId="0" applyNumberFormat="1" applyFont="1" applyFill="1"/>
    <xf numFmtId="0" fontId="21" fillId="0" borderId="10" xfId="0" applyFont="1" applyBorder="1"/>
    <xf numFmtId="4" fontId="21" fillId="0" borderId="10" xfId="0" applyNumberFormat="1" applyFont="1" applyBorder="1"/>
    <xf numFmtId="0" fontId="16" fillId="0" borderId="10" xfId="0" applyFont="1" applyBorder="1"/>
    <xf numFmtId="0" fontId="16" fillId="33" borderId="0" xfId="0" applyFont="1" applyFill="1" applyAlignment="1">
      <alignment wrapText="1"/>
    </xf>
    <xf numFmtId="0" fontId="16" fillId="0" borderId="11" xfId="0" applyFont="1" applyBorder="1" applyAlignment="1">
      <alignment wrapText="1"/>
    </xf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193038</xdr:colOff>
      <xdr:row>0</xdr:row>
      <xdr:rowOff>137160</xdr:rowOff>
    </xdr:from>
    <xdr:to>
      <xdr:col>5</xdr:col>
      <xdr:colOff>68580</xdr:colOff>
      <xdr:row>4</xdr:row>
      <xdr:rowOff>45720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E53C5E7-BD32-4DDA-86E3-2A9F7FB6248D}"/>
            </a:ext>
          </a:extLst>
        </xdr:cNvPr>
        <xdr:cNvSpPr txBox="1">
          <a:spLocks noChangeArrowheads="1"/>
        </xdr:cNvSpPr>
      </xdr:nvSpPr>
      <xdr:spPr bwMode="auto">
        <a:xfrm>
          <a:off x="4208778" y="137160"/>
          <a:ext cx="2954022" cy="640080"/>
        </a:xfrm>
        <a:prstGeom prst="rect">
          <a:avLst/>
        </a:prstGeom>
        <a:solidFill>
          <a:srgbClr val="F2F2F2">
            <a:alpha val="35001"/>
          </a:srgbClr>
        </a:solidFill>
        <a:ln w="9525">
          <a:solidFill>
            <a:srgbClr val="A5A5A5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nb-NO" sz="11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Regnskap (2024)</a:t>
          </a:r>
        </a:p>
        <a:p>
          <a:pPr algn="l" rtl="0">
            <a:defRPr sz="1000"/>
          </a:pPr>
          <a:r>
            <a:rPr lang="nb-NO" sz="11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Budsjett (2025)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Naturvernforbundet i </a:t>
          </a:r>
          <a:r>
            <a:rPr lang="nb-NO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GRENLAND</a:t>
          </a:r>
        </a:p>
        <a:p>
          <a:pPr algn="l" rtl="0">
            <a:defRPr sz="1000"/>
          </a:pPr>
          <a:endParaRPr lang="nb-NO" sz="1100" b="1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lnSpc>
              <a:spcPts val="1200"/>
            </a:lnSpc>
            <a:defRPr sz="1000"/>
          </a:pPr>
          <a:endParaRPr lang="nb-NO" sz="11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lnSpc>
              <a:spcPts val="1100"/>
            </a:lnSpc>
            <a:defRPr sz="1000"/>
          </a:pPr>
          <a:endParaRPr lang="nb-NO" sz="11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152400</xdr:colOff>
      <xdr:row>2</xdr:row>
      <xdr:rowOff>121920</xdr:rowOff>
    </xdr:to>
    <xdr:pic>
      <xdr:nvPicPr>
        <xdr:cNvPr id="3" name="Bilde 3">
          <a:extLst>
            <a:ext uri="{FF2B5EF4-FFF2-40B4-BE49-F238E27FC236}">
              <a16:creationId xmlns:a16="http://schemas.microsoft.com/office/drawing/2014/main" id="{A067B104-811D-402A-BE5C-941C63A7A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"/>
          <a:ext cx="27813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A8D0-595F-4C07-9188-27C641806B9B}">
  <dimension ref="A1:G39"/>
  <sheetViews>
    <sheetView tabSelected="1" workbookViewId="0">
      <selection activeCell="D8" sqref="D8"/>
    </sheetView>
  </sheetViews>
  <sheetFormatPr baseColWidth="10" defaultRowHeight="13.8"/>
  <cols>
    <col min="1" max="1" width="34.5" customWidth="1"/>
    <col min="2" max="2" width="18.19921875" customWidth="1"/>
    <col min="3" max="3" width="14.69921875" customWidth="1"/>
    <col min="4" max="4" width="14.5" customWidth="1"/>
  </cols>
  <sheetData>
    <row r="1" spans="1:5" ht="16.2">
      <c r="A1" s="5"/>
      <c r="B1" s="6"/>
      <c r="C1" s="6"/>
      <c r="D1" s="7"/>
      <c r="E1" s="5"/>
    </row>
    <row r="2" spans="1:5">
      <c r="A2" s="5"/>
      <c r="B2" s="6"/>
      <c r="C2" s="6"/>
      <c r="D2" s="6"/>
      <c r="E2" s="5"/>
    </row>
    <row r="3" spans="1:5">
      <c r="A3" s="5"/>
      <c r="B3" s="6"/>
      <c r="C3" s="6"/>
      <c r="D3" s="6"/>
      <c r="E3" s="5"/>
    </row>
    <row r="4" spans="1:5">
      <c r="A4" s="8" t="s">
        <v>42</v>
      </c>
      <c r="B4" s="6"/>
      <c r="C4" s="6"/>
      <c r="D4" s="6"/>
      <c r="E4" s="5"/>
    </row>
    <row r="5" spans="1:5">
      <c r="A5" s="5"/>
      <c r="B5" s="6"/>
      <c r="C5" s="6"/>
      <c r="D5" s="6"/>
      <c r="E5" s="20" t="s">
        <v>20</v>
      </c>
    </row>
    <row r="6" spans="1:5">
      <c r="A6" s="9" t="s">
        <v>21</v>
      </c>
      <c r="B6" s="10" t="s">
        <v>44</v>
      </c>
      <c r="C6" s="10" t="s">
        <v>22</v>
      </c>
      <c r="D6" s="10" t="s">
        <v>43</v>
      </c>
      <c r="E6" s="21"/>
    </row>
    <row r="7" spans="1:5">
      <c r="A7" s="11" t="s">
        <v>23</v>
      </c>
      <c r="B7" s="12">
        <f>Transaksjonsoversikt.2024!D20+Transaksjonsoversikt.2024!D30+Transaksjonsoversikt.2024!D54</f>
        <v>3647.76</v>
      </c>
      <c r="C7" s="12">
        <v>2073.2600000000002</v>
      </c>
      <c r="D7" s="12">
        <v>3000</v>
      </c>
      <c r="E7" s="12">
        <v>3000</v>
      </c>
    </row>
    <row r="8" spans="1:5">
      <c r="A8" s="11" t="s">
        <v>24</v>
      </c>
      <c r="B8" s="12">
        <f>Transaksjonsoversikt.2024!D39</f>
        <v>32127.45</v>
      </c>
      <c r="C8" s="12">
        <v>29215</v>
      </c>
      <c r="D8" s="12">
        <v>28500</v>
      </c>
      <c r="E8" s="12">
        <v>28500</v>
      </c>
    </row>
    <row r="9" spans="1:5">
      <c r="A9" s="11" t="s">
        <v>25</v>
      </c>
      <c r="B9" s="12">
        <f>Transaksjonsoversikt.2024!D24</f>
        <v>10062</v>
      </c>
      <c r="C9" s="12">
        <v>4030</v>
      </c>
      <c r="D9" s="12">
        <v>15000</v>
      </c>
      <c r="E9" s="12"/>
    </row>
    <row r="10" spans="1:5">
      <c r="A10" s="11" t="s">
        <v>26</v>
      </c>
      <c r="B10" s="12">
        <f>Transaksjonsoversikt.2024!D45</f>
        <v>4825</v>
      </c>
      <c r="C10" s="12">
        <v>616</v>
      </c>
      <c r="D10" s="12">
        <v>4000</v>
      </c>
      <c r="E10" s="12">
        <v>800</v>
      </c>
    </row>
    <row r="11" spans="1:5">
      <c r="A11" s="11" t="s">
        <v>74</v>
      </c>
      <c r="B11" s="12">
        <f>Transaksjonsoversikt.2024!D3</f>
        <v>1410</v>
      </c>
      <c r="C11" s="12"/>
      <c r="D11" s="12">
        <v>0</v>
      </c>
      <c r="E11" s="12"/>
    </row>
    <row r="12" spans="1:5">
      <c r="A12" s="11" t="s">
        <v>27</v>
      </c>
      <c r="B12" s="12">
        <f>Transaksjonsoversikt.2024!D2</f>
        <v>69</v>
      </c>
      <c r="C12" s="12">
        <v>78</v>
      </c>
      <c r="D12" s="12">
        <v>70</v>
      </c>
      <c r="E12" s="12">
        <v>80</v>
      </c>
    </row>
    <row r="13" spans="1:5">
      <c r="A13" s="11" t="s">
        <v>28</v>
      </c>
      <c r="B13" s="12"/>
      <c r="C13" s="12"/>
      <c r="D13" s="12"/>
      <c r="E13" s="12">
        <v>8000</v>
      </c>
    </row>
    <row r="14" spans="1:5">
      <c r="A14" s="9" t="s">
        <v>29</v>
      </c>
      <c r="B14" s="10">
        <f>SUM(B7:B12)</f>
        <v>52141.21</v>
      </c>
      <c r="C14" s="10">
        <f>SUM(C7:C12)</f>
        <v>36012.26</v>
      </c>
      <c r="D14" s="10">
        <f>SUM(D7:D13)</f>
        <v>50570</v>
      </c>
      <c r="E14" s="10">
        <f>SUM(E7:E13)</f>
        <v>40380</v>
      </c>
    </row>
    <row r="15" spans="1:5">
      <c r="A15" s="11"/>
      <c r="B15" s="12"/>
      <c r="C15" s="12"/>
      <c r="D15" s="12"/>
      <c r="E15" s="12"/>
    </row>
    <row r="16" spans="1:5">
      <c r="A16" s="11"/>
      <c r="B16" s="12"/>
      <c r="C16" s="12"/>
      <c r="D16" s="12"/>
      <c r="E16" s="12"/>
    </row>
    <row r="17" spans="1:7">
      <c r="A17" s="9" t="s">
        <v>30</v>
      </c>
      <c r="B17" s="10" t="s">
        <v>44</v>
      </c>
      <c r="C17" s="10" t="s">
        <v>22</v>
      </c>
      <c r="D17" s="10" t="s">
        <v>43</v>
      </c>
      <c r="E17" s="10" t="s">
        <v>20</v>
      </c>
    </row>
    <row r="18" spans="1:7">
      <c r="A18" s="11" t="s">
        <v>69</v>
      </c>
      <c r="B18" s="12">
        <f>Transaksjonsoversikt.2024!E6+Transaksjonsoversikt.2024!E9+Transaksjonsoversikt.2024!E13+Transaksjonsoversikt.2024!E14+Transaksjonsoversikt.2024!E16</f>
        <v>7554</v>
      </c>
      <c r="C18" s="12"/>
      <c r="D18" s="12">
        <v>2000</v>
      </c>
      <c r="E18" s="12"/>
    </row>
    <row r="19" spans="1:7">
      <c r="A19" s="11" t="s">
        <v>68</v>
      </c>
      <c r="B19" s="12">
        <f>Transaksjonsoversikt.2024!E10+Transaksjonsoversikt.2024!E11+Transaksjonsoversikt.2024!E50</f>
        <v>958.5</v>
      </c>
      <c r="C19" s="12">
        <v>6500.6</v>
      </c>
      <c r="D19" s="12">
        <v>6000</v>
      </c>
      <c r="E19" s="12">
        <v>14000</v>
      </c>
    </row>
    <row r="20" spans="1:7">
      <c r="A20" s="11" t="s">
        <v>80</v>
      </c>
      <c r="B20" s="12">
        <f>Transaksjonsoversikt.2024!E26</f>
        <v>1900</v>
      </c>
      <c r="C20" s="12"/>
      <c r="D20" s="12">
        <v>2000</v>
      </c>
      <c r="E20" s="12"/>
    </row>
    <row r="21" spans="1:7">
      <c r="A21" s="11" t="s">
        <v>31</v>
      </c>
      <c r="B21" s="12">
        <f>Transaksjonsoversikt.2024!E52+Transaksjonsoversikt.2024!E49+Transaksjonsoversikt.2024!E46+Transaksjonsoversikt.2024!E44+Transaksjonsoversikt.2024!E41+Transaksjonsoversikt.2024!E36+Transaksjonsoversikt.2024!E29+Transaksjonsoversikt.2024!E28+Transaksjonsoversikt.2024!E25+Transaksjonsoversikt.2024!E18+Transaksjonsoversikt.2024!E17+Transaksjonsoversikt.2024!E8</f>
        <v>5445</v>
      </c>
      <c r="C21" s="12">
        <v>4797.2</v>
      </c>
      <c r="D21" s="12">
        <v>5500</v>
      </c>
      <c r="E21" s="12">
        <v>5000</v>
      </c>
    </row>
    <row r="22" spans="1:7">
      <c r="A22" s="11" t="s">
        <v>32</v>
      </c>
      <c r="B22" s="12">
        <f>Transaksjonsoversikt.2024!E4</f>
        <v>6435</v>
      </c>
      <c r="C22" s="12"/>
      <c r="D22" s="12">
        <v>0</v>
      </c>
      <c r="E22" s="12">
        <v>7000</v>
      </c>
    </row>
    <row r="23" spans="1:7">
      <c r="A23" s="11" t="s">
        <v>33</v>
      </c>
      <c r="B23" s="12"/>
      <c r="C23" s="12">
        <v>5602.8</v>
      </c>
      <c r="D23" s="12">
        <v>0</v>
      </c>
      <c r="E23" s="12"/>
    </row>
    <row r="24" spans="1:7">
      <c r="A24" s="11" t="s">
        <v>45</v>
      </c>
      <c r="B24" s="12">
        <v>30000</v>
      </c>
      <c r="C24" s="12">
        <v>1820</v>
      </c>
      <c r="D24" s="12">
        <v>0</v>
      </c>
      <c r="E24" s="12"/>
    </row>
    <row r="25" spans="1:7">
      <c r="A25" s="11" t="s">
        <v>78</v>
      </c>
      <c r="B25" s="12">
        <f>Transaksjonsoversikt.2024!E5</f>
        <v>8118</v>
      </c>
      <c r="C25" s="12"/>
      <c r="D25" s="12">
        <v>8000</v>
      </c>
      <c r="E25" s="12"/>
    </row>
    <row r="26" spans="1:7">
      <c r="A26" s="11" t="s">
        <v>34</v>
      </c>
      <c r="B26" s="12">
        <f>Transaksjonsoversikt.2024!E38+Transaksjonsoversikt.2024!E37+Transaksjonsoversikt.2024!E33+Transaksjonsoversikt.2024!E32+Transaksjonsoversikt.2024!E31+Transaksjonsoversikt.2024!E7</f>
        <v>12867.55</v>
      </c>
      <c r="C26" s="12">
        <v>3816</v>
      </c>
      <c r="D26" s="12">
        <v>15000</v>
      </c>
      <c r="E26" s="12">
        <v>2000</v>
      </c>
    </row>
    <row r="27" spans="1:7">
      <c r="A27" s="11" t="s">
        <v>75</v>
      </c>
      <c r="B27" s="12">
        <f>Transaksjonsoversikt.2024!E43</f>
        <v>3856</v>
      </c>
      <c r="C27" s="12"/>
      <c r="D27" s="12">
        <v>0</v>
      </c>
      <c r="E27" s="12"/>
    </row>
    <row r="28" spans="1:7">
      <c r="A28" s="11" t="s">
        <v>35</v>
      </c>
      <c r="B28" s="12">
        <f>Transaksjonsoversikt.2024!E35+Transaksjonsoversikt.2024!E40+Transaksjonsoversikt.2024!E19</f>
        <v>1308</v>
      </c>
      <c r="C28" s="12">
        <v>234</v>
      </c>
      <c r="D28" s="12">
        <v>1000</v>
      </c>
      <c r="E28" s="12">
        <v>1000</v>
      </c>
    </row>
    <row r="29" spans="1:7">
      <c r="A29" s="11" t="s">
        <v>36</v>
      </c>
      <c r="B29" s="12">
        <v>462.5</v>
      </c>
      <c r="C29" s="12">
        <v>492</v>
      </c>
      <c r="D29" s="12">
        <v>500</v>
      </c>
      <c r="E29" s="12">
        <v>500</v>
      </c>
    </row>
    <row r="30" spans="1:7">
      <c r="A30" s="9" t="s">
        <v>29</v>
      </c>
      <c r="B30" s="10">
        <f>SUM(B18:B29)</f>
        <v>78904.55</v>
      </c>
      <c r="C30" s="10">
        <f>SUM(C18:C29)</f>
        <v>23262.6</v>
      </c>
      <c r="D30" s="10">
        <f>SUM(D18:D29)</f>
        <v>40000</v>
      </c>
      <c r="E30" s="10">
        <f>SUM(E18:E29)</f>
        <v>29500</v>
      </c>
    </row>
    <row r="31" spans="1:7">
      <c r="A31" s="11"/>
      <c r="B31" s="12"/>
      <c r="C31" s="12"/>
      <c r="D31" s="12"/>
      <c r="E31" s="12"/>
    </row>
    <row r="32" spans="1:7">
      <c r="A32" s="9" t="s">
        <v>37</v>
      </c>
      <c r="B32" s="10">
        <f>B14-B30</f>
        <v>-26763.340000000004</v>
      </c>
      <c r="C32" s="10">
        <f>C14-C30</f>
        <v>12749.660000000003</v>
      </c>
      <c r="D32" s="13">
        <f>+D14-D30</f>
        <v>10570</v>
      </c>
      <c r="E32" s="13">
        <f>+E14-E30</f>
        <v>10880</v>
      </c>
      <c r="G32" s="4"/>
    </row>
    <row r="33" spans="1:7">
      <c r="A33" s="11" t="s">
        <v>38</v>
      </c>
      <c r="B33" s="12"/>
      <c r="C33" s="12"/>
      <c r="D33" s="12"/>
      <c r="E33" s="11"/>
      <c r="G33" s="4"/>
    </row>
    <row r="34" spans="1:7">
      <c r="A34" s="11" t="s">
        <v>39</v>
      </c>
      <c r="B34" s="12">
        <v>0</v>
      </c>
      <c r="C34" s="12">
        <v>30000</v>
      </c>
      <c r="D34" s="12"/>
      <c r="E34" s="14">
        <v>30000</v>
      </c>
    </row>
    <row r="35" spans="1:7">
      <c r="A35" s="9" t="s">
        <v>40</v>
      </c>
      <c r="B35" s="15">
        <f>Transaksjonsoversikt.2024!E59</f>
        <v>51831.62</v>
      </c>
      <c r="C35" s="15">
        <v>78560.31</v>
      </c>
      <c r="D35" s="13">
        <f>B35+D32</f>
        <v>62401.62</v>
      </c>
      <c r="E35" s="13">
        <f>C35+E32</f>
        <v>89440.31</v>
      </c>
    </row>
    <row r="36" spans="1:7">
      <c r="A36" s="11"/>
      <c r="B36" s="12"/>
      <c r="C36" s="12"/>
      <c r="D36" s="12"/>
      <c r="E36" s="11"/>
    </row>
    <row r="37" spans="1:7">
      <c r="A37" s="11"/>
      <c r="B37" s="12"/>
      <c r="C37" s="12"/>
      <c r="D37" s="12"/>
      <c r="E37" s="11"/>
    </row>
    <row r="38" spans="1:7" ht="14.4">
      <c r="A38" s="5" t="s">
        <v>41</v>
      </c>
      <c r="B38" s="16"/>
      <c r="C38" s="16"/>
      <c r="D38" s="16"/>
      <c r="E38" s="5"/>
    </row>
    <row r="39" spans="1:7">
      <c r="A39" t="s">
        <v>77</v>
      </c>
    </row>
  </sheetData>
  <mergeCells count="1">
    <mergeCell ref="E5:E6"/>
  </mergeCells>
  <pageMargins left="0.25" right="0.25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ED20-3559-4614-A705-BE996D10510F}">
  <sheetPr>
    <pageSetUpPr fitToPage="1"/>
  </sheetPr>
  <dimension ref="A1:G60"/>
  <sheetViews>
    <sheetView workbookViewId="0">
      <selection activeCell="C41" sqref="C41"/>
    </sheetView>
  </sheetViews>
  <sheetFormatPr baseColWidth="10" defaultRowHeight="13.8"/>
  <cols>
    <col min="1" max="1" width="7.69921875" customWidth="1"/>
    <col min="3" max="3" width="43.3984375" customWidth="1"/>
    <col min="4" max="4" width="10.796875" style="4" customWidth="1"/>
    <col min="5" max="5" width="11.19921875" style="4"/>
  </cols>
  <sheetData>
    <row r="1" spans="1:7" ht="15.6">
      <c r="A1" s="17" t="s">
        <v>46</v>
      </c>
      <c r="B1" s="17" t="s">
        <v>0</v>
      </c>
      <c r="C1" s="17" t="s">
        <v>1</v>
      </c>
      <c r="D1" s="18" t="s">
        <v>2</v>
      </c>
      <c r="E1" s="18" t="s">
        <v>3</v>
      </c>
    </row>
    <row r="2" spans="1:7">
      <c r="A2" s="1">
        <v>53</v>
      </c>
      <c r="B2" s="2">
        <v>45657</v>
      </c>
      <c r="C2" s="1" t="s">
        <v>4</v>
      </c>
      <c r="D2" s="3">
        <v>69</v>
      </c>
      <c r="E2" s="3"/>
    </row>
    <row r="3" spans="1:7">
      <c r="A3" s="1">
        <v>52</v>
      </c>
      <c r="B3" s="2">
        <v>45649</v>
      </c>
      <c r="C3" s="1" t="s">
        <v>72</v>
      </c>
      <c r="D3" s="3">
        <v>1410</v>
      </c>
      <c r="E3" s="3"/>
    </row>
    <row r="4" spans="1:7">
      <c r="A4" s="1">
        <v>51</v>
      </c>
      <c r="B4" s="2">
        <v>45645</v>
      </c>
      <c r="C4" s="1" t="s">
        <v>67</v>
      </c>
      <c r="D4" s="3"/>
      <c r="E4" s="3">
        <v>6435</v>
      </c>
      <c r="F4" s="4"/>
      <c r="G4" s="4"/>
    </row>
    <row r="5" spans="1:7">
      <c r="A5" s="1">
        <v>50</v>
      </c>
      <c r="B5" s="2">
        <v>45642</v>
      </c>
      <c r="C5" s="1" t="s">
        <v>15</v>
      </c>
      <c r="D5" s="3"/>
      <c r="E5" s="3">
        <v>8118</v>
      </c>
    </row>
    <row r="6" spans="1:7">
      <c r="A6" s="1">
        <v>49</v>
      </c>
      <c r="B6" s="2">
        <v>45642</v>
      </c>
      <c r="C6" s="1" t="s">
        <v>14</v>
      </c>
      <c r="D6" s="3"/>
      <c r="E6" s="3">
        <v>1261.4000000000001</v>
      </c>
    </row>
    <row r="7" spans="1:7">
      <c r="A7" s="1">
        <v>48</v>
      </c>
      <c r="B7" s="2">
        <v>45642</v>
      </c>
      <c r="C7" s="1" t="s">
        <v>65</v>
      </c>
      <c r="D7" s="3"/>
      <c r="E7" s="3">
        <v>1150</v>
      </c>
    </row>
    <row r="8" spans="1:7">
      <c r="A8" s="1">
        <v>47</v>
      </c>
      <c r="B8" s="2">
        <v>45642</v>
      </c>
      <c r="C8" s="1" t="s">
        <v>66</v>
      </c>
      <c r="D8" s="3"/>
      <c r="E8" s="3">
        <v>1145</v>
      </c>
    </row>
    <row r="9" spans="1:7">
      <c r="A9" s="1">
        <v>46</v>
      </c>
      <c r="B9" s="2">
        <v>45615</v>
      </c>
      <c r="C9" s="1" t="s">
        <v>14</v>
      </c>
      <c r="D9" s="3"/>
      <c r="E9" s="3">
        <v>1261.4000000000001</v>
      </c>
    </row>
    <row r="10" spans="1:7">
      <c r="A10" s="1">
        <v>45</v>
      </c>
      <c r="B10" s="2">
        <v>45615</v>
      </c>
      <c r="C10" s="1" t="s">
        <v>64</v>
      </c>
      <c r="D10" s="3"/>
      <c r="E10" s="3">
        <v>338</v>
      </c>
    </row>
    <row r="11" spans="1:7">
      <c r="A11" s="1">
        <v>44</v>
      </c>
      <c r="B11" s="2">
        <v>45615</v>
      </c>
      <c r="C11" s="1" t="s">
        <v>63</v>
      </c>
      <c r="D11" s="3"/>
      <c r="E11" s="3">
        <v>282.5</v>
      </c>
    </row>
    <row r="12" spans="1:7">
      <c r="A12" s="1">
        <v>43</v>
      </c>
      <c r="B12" s="2">
        <v>45600</v>
      </c>
      <c r="C12" s="1" t="s">
        <v>11</v>
      </c>
      <c r="D12" s="3"/>
      <c r="E12" s="3">
        <v>9</v>
      </c>
    </row>
    <row r="13" spans="1:7">
      <c r="A13" s="1">
        <v>42</v>
      </c>
      <c r="B13" s="2">
        <v>45594</v>
      </c>
      <c r="C13" s="1" t="s">
        <v>14</v>
      </c>
      <c r="D13" s="3"/>
      <c r="E13" s="3">
        <v>1261.4000000000001</v>
      </c>
    </row>
    <row r="14" spans="1:7">
      <c r="A14" s="1">
        <v>41</v>
      </c>
      <c r="B14" s="2">
        <v>45593</v>
      </c>
      <c r="C14" s="1" t="s">
        <v>14</v>
      </c>
      <c r="D14" s="3"/>
      <c r="E14" s="3">
        <v>2522.8000000000002</v>
      </c>
    </row>
    <row r="15" spans="1:7">
      <c r="A15" s="1">
        <v>40</v>
      </c>
      <c r="B15" s="2">
        <v>45586</v>
      </c>
      <c r="C15" s="1" t="s">
        <v>11</v>
      </c>
      <c r="D15" s="3"/>
      <c r="E15" s="3">
        <v>53</v>
      </c>
    </row>
    <row r="16" spans="1:7">
      <c r="A16" s="1">
        <v>39</v>
      </c>
      <c r="B16" s="2">
        <v>45562</v>
      </c>
      <c r="C16" s="1" t="s">
        <v>14</v>
      </c>
      <c r="D16" s="3"/>
      <c r="E16" s="3">
        <v>1247</v>
      </c>
    </row>
    <row r="17" spans="1:5">
      <c r="A17" s="1">
        <v>38</v>
      </c>
      <c r="B17" s="2">
        <v>45562</v>
      </c>
      <c r="C17" s="1" t="s">
        <v>62</v>
      </c>
      <c r="D17" s="3"/>
      <c r="E17" s="3">
        <v>400</v>
      </c>
    </row>
    <row r="18" spans="1:5">
      <c r="A18" s="1">
        <v>37</v>
      </c>
      <c r="B18" s="2">
        <v>45562</v>
      </c>
      <c r="C18" s="1" t="s">
        <v>62</v>
      </c>
      <c r="D18" s="3"/>
      <c r="E18" s="3">
        <v>200</v>
      </c>
    </row>
    <row r="19" spans="1:5">
      <c r="A19" s="1">
        <v>36</v>
      </c>
      <c r="B19" s="2">
        <v>45562</v>
      </c>
      <c r="C19" s="1" t="s">
        <v>61</v>
      </c>
      <c r="D19" s="3"/>
      <c r="E19" s="3">
        <v>72</v>
      </c>
    </row>
    <row r="20" spans="1:5">
      <c r="A20" s="1">
        <v>35</v>
      </c>
      <c r="B20" s="2">
        <v>45546</v>
      </c>
      <c r="C20" s="1" t="s">
        <v>19</v>
      </c>
      <c r="D20" s="3">
        <v>1496.71</v>
      </c>
      <c r="E20" s="3"/>
    </row>
    <row r="21" spans="1:5">
      <c r="A21" s="1">
        <v>34</v>
      </c>
      <c r="B21" s="2">
        <v>45544</v>
      </c>
      <c r="C21" s="1" t="s">
        <v>11</v>
      </c>
      <c r="D21" s="3"/>
      <c r="E21" s="3">
        <v>35</v>
      </c>
    </row>
    <row r="22" spans="1:5">
      <c r="A22" s="1">
        <v>33</v>
      </c>
      <c r="B22" s="2">
        <v>45509</v>
      </c>
      <c r="C22" s="1" t="s">
        <v>11</v>
      </c>
      <c r="D22" s="3"/>
      <c r="E22" s="3">
        <v>35</v>
      </c>
    </row>
    <row r="23" spans="1:5">
      <c r="A23" s="1">
        <v>32</v>
      </c>
      <c r="B23" s="2">
        <v>45481</v>
      </c>
      <c r="C23" s="1" t="s">
        <v>11</v>
      </c>
      <c r="D23" s="3"/>
      <c r="E23" s="3">
        <v>44</v>
      </c>
    </row>
    <row r="24" spans="1:5">
      <c r="A24" s="1">
        <v>31</v>
      </c>
      <c r="B24" s="2">
        <v>45474</v>
      </c>
      <c r="C24" s="1" t="s">
        <v>60</v>
      </c>
      <c r="D24" s="3">
        <v>10062</v>
      </c>
      <c r="E24" s="3"/>
    </row>
    <row r="25" spans="1:5">
      <c r="A25" s="1">
        <v>30</v>
      </c>
      <c r="B25" s="2">
        <v>45467</v>
      </c>
      <c r="C25" s="1" t="s">
        <v>76</v>
      </c>
      <c r="D25" s="3"/>
      <c r="E25" s="3">
        <v>1800</v>
      </c>
    </row>
    <row r="26" spans="1:5">
      <c r="A26" s="1">
        <v>29</v>
      </c>
      <c r="B26" s="2">
        <v>45448</v>
      </c>
      <c r="C26" s="1" t="s">
        <v>59</v>
      </c>
      <c r="D26" s="3"/>
      <c r="E26" s="3">
        <v>1900</v>
      </c>
    </row>
    <row r="27" spans="1:5">
      <c r="A27" s="1">
        <v>28</v>
      </c>
      <c r="B27" s="2">
        <v>45446</v>
      </c>
      <c r="C27" s="1" t="s">
        <v>11</v>
      </c>
      <c r="D27" s="3"/>
      <c r="E27" s="3">
        <v>54.5</v>
      </c>
    </row>
    <row r="28" spans="1:5">
      <c r="A28" s="1">
        <v>27</v>
      </c>
      <c r="B28" s="2">
        <v>45436</v>
      </c>
      <c r="C28" s="1" t="s">
        <v>79</v>
      </c>
      <c r="D28" s="3"/>
      <c r="E28" s="3">
        <v>200</v>
      </c>
    </row>
    <row r="29" spans="1:5">
      <c r="A29" s="1">
        <v>26</v>
      </c>
      <c r="B29" s="2">
        <v>45436</v>
      </c>
      <c r="C29" s="1" t="s">
        <v>58</v>
      </c>
      <c r="D29" s="3"/>
      <c r="E29" s="3">
        <v>200</v>
      </c>
    </row>
    <row r="30" spans="1:5">
      <c r="A30" s="1">
        <v>25</v>
      </c>
      <c r="B30" s="2">
        <v>45425</v>
      </c>
      <c r="C30" s="1" t="s">
        <v>18</v>
      </c>
      <c r="D30" s="3">
        <v>1270.6500000000001</v>
      </c>
      <c r="E30" s="3"/>
    </row>
    <row r="31" spans="1:5">
      <c r="A31" s="1">
        <v>24</v>
      </c>
      <c r="B31" s="2">
        <v>45419</v>
      </c>
      <c r="C31" s="1" t="s">
        <v>57</v>
      </c>
      <c r="D31" s="3"/>
      <c r="E31" s="3">
        <v>415.5</v>
      </c>
    </row>
    <row r="32" spans="1:5">
      <c r="A32" s="1">
        <v>23</v>
      </c>
      <c r="B32" s="2">
        <v>45418</v>
      </c>
      <c r="C32" s="1" t="s">
        <v>70</v>
      </c>
      <c r="D32" s="3"/>
      <c r="E32" s="3">
        <v>3810</v>
      </c>
    </row>
    <row r="33" spans="1:5">
      <c r="A33" s="1">
        <v>22</v>
      </c>
      <c r="B33" s="2">
        <v>45418</v>
      </c>
      <c r="C33" s="1" t="s">
        <v>56</v>
      </c>
      <c r="D33" s="3"/>
      <c r="E33" s="3">
        <v>2116</v>
      </c>
    </row>
    <row r="34" spans="1:5">
      <c r="A34" s="1">
        <v>21</v>
      </c>
      <c r="B34" s="2">
        <v>45418</v>
      </c>
      <c r="C34" s="1" t="s">
        <v>11</v>
      </c>
      <c r="D34" s="3"/>
      <c r="E34" s="3">
        <v>59</v>
      </c>
    </row>
    <row r="35" spans="1:5">
      <c r="A35" s="1">
        <v>20</v>
      </c>
      <c r="B35" s="2">
        <v>45408</v>
      </c>
      <c r="C35" s="1" t="s">
        <v>73</v>
      </c>
      <c r="D35" s="3"/>
      <c r="E35" s="3">
        <v>618</v>
      </c>
    </row>
    <row r="36" spans="1:5">
      <c r="A36" s="1">
        <v>19</v>
      </c>
      <c r="B36" s="2">
        <v>45408</v>
      </c>
      <c r="C36" s="1" t="s">
        <v>55</v>
      </c>
      <c r="D36" s="3"/>
      <c r="E36" s="3">
        <v>200</v>
      </c>
    </row>
    <row r="37" spans="1:5">
      <c r="A37" s="1">
        <v>18</v>
      </c>
      <c r="B37" s="2">
        <v>45400</v>
      </c>
      <c r="C37" s="1" t="s">
        <v>17</v>
      </c>
      <c r="D37" s="3"/>
      <c r="E37" s="3">
        <v>2809.05</v>
      </c>
    </row>
    <row r="38" spans="1:5">
      <c r="A38" s="1">
        <v>17</v>
      </c>
      <c r="B38" s="2">
        <v>45400</v>
      </c>
      <c r="C38" s="1" t="s">
        <v>54</v>
      </c>
      <c r="D38" s="3"/>
      <c r="E38" s="3">
        <v>2567</v>
      </c>
    </row>
    <row r="39" spans="1:5">
      <c r="A39" s="1">
        <v>16</v>
      </c>
      <c r="B39" s="2">
        <v>45393</v>
      </c>
      <c r="C39" s="1" t="s">
        <v>16</v>
      </c>
      <c r="D39" s="3">
        <v>32127.45</v>
      </c>
      <c r="E39" s="3"/>
    </row>
    <row r="40" spans="1:5">
      <c r="A40" s="1">
        <v>15</v>
      </c>
      <c r="B40" s="2">
        <v>45390</v>
      </c>
      <c r="C40" s="1" t="s">
        <v>53</v>
      </c>
      <c r="D40" s="3"/>
      <c r="E40" s="3">
        <v>618</v>
      </c>
    </row>
    <row r="41" spans="1:5">
      <c r="A41" s="1">
        <v>14</v>
      </c>
      <c r="B41" s="2">
        <v>45390</v>
      </c>
      <c r="C41" s="1" t="s">
        <v>71</v>
      </c>
      <c r="D41" s="3"/>
      <c r="E41" s="3">
        <v>500</v>
      </c>
    </row>
    <row r="42" spans="1:5">
      <c r="A42" s="1">
        <v>13</v>
      </c>
      <c r="B42" s="2">
        <v>45390</v>
      </c>
      <c r="C42" s="1" t="s">
        <v>11</v>
      </c>
      <c r="D42" s="3"/>
      <c r="E42" s="3">
        <v>45.5</v>
      </c>
    </row>
    <row r="43" spans="1:5">
      <c r="A43" s="1">
        <v>12</v>
      </c>
      <c r="B43" s="2">
        <v>45364</v>
      </c>
      <c r="C43" s="1" t="s">
        <v>52</v>
      </c>
      <c r="D43" s="3"/>
      <c r="E43" s="3">
        <v>3856</v>
      </c>
    </row>
    <row r="44" spans="1:5">
      <c r="A44" s="1">
        <v>11</v>
      </c>
      <c r="B44" s="2">
        <v>45364</v>
      </c>
      <c r="C44" s="1" t="s">
        <v>51</v>
      </c>
      <c r="D44" s="3"/>
      <c r="E44" s="3">
        <v>200</v>
      </c>
    </row>
    <row r="45" spans="1:5">
      <c r="A45" s="1">
        <v>10</v>
      </c>
      <c r="B45" s="2">
        <v>45363</v>
      </c>
      <c r="C45" s="1" t="s">
        <v>26</v>
      </c>
      <c r="D45" s="3">
        <v>4825</v>
      </c>
      <c r="E45" s="3"/>
    </row>
    <row r="46" spans="1:5">
      <c r="A46" s="1">
        <v>9</v>
      </c>
      <c r="B46" s="2">
        <v>45355</v>
      </c>
      <c r="C46" s="1" t="s">
        <v>50</v>
      </c>
      <c r="D46" s="3"/>
      <c r="E46" s="3">
        <v>200</v>
      </c>
    </row>
    <row r="47" spans="1:5">
      <c r="A47" s="1">
        <v>8</v>
      </c>
      <c r="B47" s="2">
        <v>45355</v>
      </c>
      <c r="C47" s="1" t="s">
        <v>11</v>
      </c>
      <c r="D47" s="3"/>
      <c r="E47" s="3">
        <v>48.5</v>
      </c>
    </row>
    <row r="48" spans="1:5">
      <c r="A48" s="1">
        <v>7</v>
      </c>
      <c r="B48" s="2">
        <v>45343</v>
      </c>
      <c r="C48" s="1" t="s">
        <v>10</v>
      </c>
      <c r="D48" s="3"/>
      <c r="E48" s="3">
        <v>30000</v>
      </c>
    </row>
    <row r="49" spans="1:5">
      <c r="A49" s="1">
        <v>6</v>
      </c>
      <c r="B49" s="2">
        <v>45338</v>
      </c>
      <c r="C49" s="1" t="s">
        <v>49</v>
      </c>
      <c r="D49" s="3"/>
      <c r="E49" s="3">
        <v>200</v>
      </c>
    </row>
    <row r="50" spans="1:5">
      <c r="A50" s="1">
        <v>5</v>
      </c>
      <c r="B50" s="2">
        <v>45334</v>
      </c>
      <c r="C50" s="1" t="s">
        <v>48</v>
      </c>
      <c r="D50" s="3"/>
      <c r="E50" s="3">
        <f>+E10</f>
        <v>338</v>
      </c>
    </row>
    <row r="51" spans="1:5">
      <c r="A51" s="1">
        <v>4</v>
      </c>
      <c r="B51" s="2">
        <v>45327</v>
      </c>
      <c r="C51" s="1" t="s">
        <v>11</v>
      </c>
      <c r="D51" s="3"/>
      <c r="E51" s="3">
        <v>39.5</v>
      </c>
    </row>
    <row r="52" spans="1:5">
      <c r="A52" s="1">
        <v>3</v>
      </c>
      <c r="B52" s="2">
        <v>45309</v>
      </c>
      <c r="C52" s="1" t="s">
        <v>47</v>
      </c>
      <c r="D52" s="3"/>
      <c r="E52" s="3">
        <v>200</v>
      </c>
    </row>
    <row r="53" spans="1:5">
      <c r="A53" s="1">
        <v>2</v>
      </c>
      <c r="B53" s="2">
        <v>45307</v>
      </c>
      <c r="C53" s="1" t="s">
        <v>12</v>
      </c>
      <c r="D53" s="3"/>
      <c r="E53" s="3">
        <v>39.5</v>
      </c>
    </row>
    <row r="54" spans="1:5">
      <c r="A54" s="1">
        <v>1</v>
      </c>
      <c r="B54" s="2">
        <v>45299</v>
      </c>
      <c r="C54" s="1" t="s">
        <v>13</v>
      </c>
      <c r="D54" s="3">
        <v>880.4</v>
      </c>
      <c r="E54" s="3"/>
    </row>
    <row r="55" spans="1:5">
      <c r="A55" s="1"/>
      <c r="B55" s="19" t="s">
        <v>5</v>
      </c>
      <c r="C55" s="1"/>
      <c r="D55" s="3">
        <v>52141.21</v>
      </c>
      <c r="E55" s="3">
        <f>SUM(E4:E53)</f>
        <v>78904.55</v>
      </c>
    </row>
    <row r="56" spans="1:5">
      <c r="A56" s="1"/>
      <c r="B56" s="19" t="s">
        <v>9</v>
      </c>
      <c r="C56" s="1"/>
      <c r="D56" s="3">
        <f>E55-D55</f>
        <v>26763.340000000004</v>
      </c>
      <c r="E56" s="3"/>
    </row>
    <row r="57" spans="1:5">
      <c r="A57" s="1"/>
      <c r="B57" s="1"/>
      <c r="C57" s="1"/>
      <c r="D57" s="3"/>
      <c r="E57" s="3"/>
    </row>
    <row r="58" spans="1:5">
      <c r="A58" s="1"/>
      <c r="B58" s="1" t="s">
        <v>6</v>
      </c>
      <c r="C58" s="1"/>
      <c r="D58" s="3"/>
      <c r="E58" s="3">
        <v>78560.31</v>
      </c>
    </row>
    <row r="59" spans="1:5">
      <c r="A59" s="1"/>
      <c r="B59" s="1" t="s">
        <v>7</v>
      </c>
      <c r="C59" s="1"/>
      <c r="D59" s="3"/>
      <c r="E59" s="3">
        <v>51831.62</v>
      </c>
    </row>
    <row r="60" spans="1:5">
      <c r="A60" s="1"/>
      <c r="B60" s="1" t="s">
        <v>8</v>
      </c>
      <c r="C60" s="1"/>
      <c r="D60" s="3"/>
      <c r="E60" s="3">
        <v>51831.62</v>
      </c>
    </row>
  </sheetData>
  <pageMargins left="0.7" right="0.7" top="0.75" bottom="0.75" header="0.3" footer="0.3"/>
  <pageSetup paperSize="9" scale="79" fitToWidth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Regnskap 2024</vt:lpstr>
      <vt:lpstr>Transaksjonsoversikt.2024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anne mjelva</cp:lastModifiedBy>
  <cp:lastPrinted>2025-01-19T10:35:10Z</cp:lastPrinted>
  <dcterms:created xsi:type="dcterms:W3CDTF">2025-01-11T06:49:57Z</dcterms:created>
  <dcterms:modified xsi:type="dcterms:W3CDTF">2025-02-04T08:31:11Z</dcterms:modified>
</cp:coreProperties>
</file>